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960" windowWidth="19920" windowHeight="10650" tabRatio="722" activeTab="1"/>
  </bookViews>
  <sheets>
    <sheet name="50-50 splitter" sheetId="1" r:id="rId1"/>
    <sheet name="Black Glass" sheetId="2" r:id="rId2"/>
    <sheet name="SS Polished" sheetId="3" r:id="rId3"/>
    <sheet name="SS #4" sheetId="4" r:id="rId4"/>
    <sheet name="SS #3" sheetId="5" r:id="rId5"/>
    <sheet name="SS #2" sheetId="6" r:id="rId6"/>
    <sheet name="SS #1" sheetId="7" r:id="rId7"/>
    <sheet name="Brewster Window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<sst xmlns="http://schemas.openxmlformats.org/spreadsheetml/2006/main" count="127" uniqueCount="27">
  <si>
    <t>Brewster Window - P-polarization</t>
  </si>
  <si>
    <t>Incident Power (W)</t>
  </si>
  <si>
    <t>Angle</t>
  </si>
  <si>
    <t>Normal angle</t>
  </si>
  <si>
    <t>Corrected angle</t>
  </si>
  <si>
    <t>Power (uW)</t>
  </si>
  <si>
    <t>Reflectivity</t>
  </si>
  <si>
    <t>Incident Power (mW)</t>
  </si>
  <si>
    <t>Power (mW)</t>
  </si>
  <si>
    <t>Brewster Window - S-polarization</t>
  </si>
  <si>
    <t>S-polarization</t>
  </si>
  <si>
    <t>P-polarization</t>
  </si>
  <si>
    <t>*-------</t>
  </si>
  <si>
    <t>?</t>
  </si>
  <si>
    <t>D.Riley</t>
  </si>
  <si>
    <t>Zemax</t>
  </si>
  <si>
    <t>Theoretical R, p pol</t>
  </si>
  <si>
    <t>index of refraction</t>
  </si>
  <si>
    <t>absorp coeff, m-1</t>
  </si>
  <si>
    <t>extinction coeff</t>
  </si>
  <si>
    <t>wavelength</t>
  </si>
  <si>
    <t>complex indes of ref sq</t>
  </si>
  <si>
    <t>angle</t>
  </si>
  <si>
    <t>Theory p pol</t>
  </si>
  <si>
    <t>R p pol</t>
  </si>
  <si>
    <t>R s pol</t>
  </si>
  <si>
    <t>Theory s pol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</si>
</sst>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Alignment="1">
      <alignment horizontal="centerContinuous"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1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Reflectivity of 50-50 Beam Splitter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4325"/>
          <c:w val="0.88875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'50-50 splitter'!$B$5:$B$17</c:f>
              <c:numCache/>
            </c:numRef>
          </c:xVal>
          <c:yVal>
            <c:numRef>
              <c:f>'50-50 splitter'!$D$5:$D$17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'50-50 splitter'!$B$23:$B$33</c:f>
              <c:numCache/>
            </c:numRef>
          </c:xVal>
          <c:yVal>
            <c:numRef>
              <c:f>'50-50 splitter'!$D$23:$D$33</c:f>
              <c:numCache/>
            </c:numRef>
          </c:yVal>
          <c:smooth val="0"/>
        </c:ser>
        <c:axId val="49271017"/>
        <c:axId val="40785970"/>
      </c:scatterChart>
      <c:valAx>
        <c:axId val="4927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8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5970"/>
        <c:crossesAt val="1.0000000000000052E-06"/>
        <c:crossBetween val="midCat"/>
        <c:dispUnits/>
      </c:valAx>
      <c:valAx>
        <c:axId val="40785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Reflectivity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710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625"/>
          <c:y val="0.14725"/>
          <c:w val="0.17175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Reflectivity of Black Glass</a:t>
            </a:r>
          </a:p>
        </c:rich>
      </c:tx>
      <c:layout>
        <c:manualLayout>
          <c:xMode val="factor"/>
          <c:yMode val="factor"/>
          <c:x val="-0.019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226"/>
          <c:w val="0.8902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'Black Glass'!$B$6:$B$21</c:f>
              <c:numCache/>
            </c:numRef>
          </c:xVal>
          <c:yVal>
            <c:numRef>
              <c:f>'Black Glass'!$D$6:$D$21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'Black Glass'!$B$29:$B$44</c:f>
              <c:numCache/>
            </c:numRef>
          </c:xVal>
          <c:yVal>
            <c:numRef>
              <c:f>'Black Glass'!$D$29:$D$44</c:f>
              <c:numCache/>
            </c:numRef>
          </c:yVal>
          <c:smooth val="0"/>
        </c:ser>
        <c:ser>
          <c:idx val="2"/>
          <c:order val="2"/>
          <c:tx>
            <c:v>Zemax p pol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'Black Glass'!$B$6:$B$21</c:f>
              <c:numCache/>
            </c:numRef>
          </c:xVal>
          <c:yVal>
            <c:numRef>
              <c:f>'Black Glass'!$E$6:$E$21</c:f>
              <c:numCache/>
            </c:numRef>
          </c:yVal>
          <c:smooth val="0"/>
        </c:ser>
        <c:ser>
          <c:idx val="4"/>
          <c:order val="3"/>
          <c:tx>
            <c:v>Zemax s pol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'Black Glass'!$B$6:$B$21</c:f>
              <c:numCache/>
            </c:numRef>
          </c:xVal>
          <c:yVal>
            <c:numRef>
              <c:f>'Black Glass'!$E$29:$E$44</c:f>
              <c:numCache/>
            </c:numRef>
          </c:yVal>
          <c:smooth val="0"/>
        </c:ser>
        <c:ser>
          <c:idx val="3"/>
          <c:order val="4"/>
          <c:tx>
            <c:v>Theory p pol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 Glass'!$B$6:$B$21</c:f>
              <c:numCache/>
            </c:numRef>
          </c:xVal>
          <c:yVal>
            <c:numRef>
              <c:f>'Black Glass'!$F$6:$F$21</c:f>
              <c:numCache/>
            </c:numRef>
          </c:yVal>
          <c:smooth val="1"/>
        </c:ser>
        <c:ser>
          <c:idx val="5"/>
          <c:order val="5"/>
          <c:tx>
            <c:v>Theory s pol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 Glass'!$B$6:$B$21</c:f>
              <c:numCache/>
            </c:numRef>
          </c:xVal>
          <c:yVal>
            <c:numRef>
              <c:f>'Black Glass'!$D$55:$D$70</c:f>
              <c:numCache/>
            </c:numRef>
          </c:yVal>
          <c:smooth val="0"/>
        </c:ser>
        <c:axId val="31529411"/>
        <c:axId val="15329244"/>
      </c:scatterChart>
      <c:valAx>
        <c:axId val="31529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Angle, deg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29244"/>
        <c:crossesAt val="1E-08"/>
        <c:crossBetween val="midCat"/>
        <c:dispUnits/>
      </c:valAx>
      <c:valAx>
        <c:axId val="153292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Reflectivity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29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0075"/>
          <c:y val="0"/>
          <c:w val="0.175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Reflectivity of polished SS, no oxide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2"/>
          <c:w val="0.9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Polished'!$B$5:$B$12</c:f>
              <c:numCache/>
            </c:numRef>
          </c:xVal>
          <c:yVal>
            <c:numRef>
              <c:f>'SS Polished'!$D$5:$D$12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Polished'!$B$23:$B$30</c:f>
              <c:numCache/>
            </c:numRef>
          </c:xVal>
          <c:yVal>
            <c:numRef>
              <c:f>'SS Polished'!$D$23:$D$30</c:f>
              <c:numCache/>
            </c:numRef>
          </c:yVal>
          <c:smooth val="0"/>
        </c:ser>
        <c:axId val="3745469"/>
        <c:axId val="33709222"/>
      </c:scatterChart>
      <c:valAx>
        <c:axId val="3745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Angle, deg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09222"/>
        <c:crossesAt val="0.1"/>
        <c:crossBetween val="midCat"/>
        <c:dispUnits/>
      </c:valAx>
      <c:valAx>
        <c:axId val="337092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Reflectivity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54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5"/>
          <c:y val="0.3905"/>
          <c:w val="0.23475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Reflectivity of Oxidized SS, P-Pol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7"/>
          <c:w val="0.9002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polished--no oxide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Polished'!$B$5:$B$12</c:f>
              <c:numCache/>
            </c:numRef>
          </c:xVal>
          <c:yVal>
            <c:numRef>
              <c:f>'SS Polished'!$D$5:$D$12</c:f>
              <c:numCache/>
            </c:numRef>
          </c:yVal>
          <c:smooth val="0"/>
        </c:ser>
        <c:ser>
          <c:idx val="1"/>
          <c:order val="1"/>
          <c:tx>
            <c:v>1 oxide layer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#1'!$B$5:$B$12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#1'!$D$5:$D$12</c:f>
              <c:numCache>
                <c:ptCount val="8"/>
                <c:pt idx="0">
                  <c:v>0.21220159151193632</c:v>
                </c:pt>
                <c:pt idx="1">
                  <c:v>0.23076923076923073</c:v>
                </c:pt>
                <c:pt idx="2">
                  <c:v>0.23872679045092837</c:v>
                </c:pt>
                <c:pt idx="3">
                  <c:v>0.21220159151193632</c:v>
                </c:pt>
                <c:pt idx="4">
                  <c:v>0.1962864721485411</c:v>
                </c:pt>
                <c:pt idx="5">
                  <c:v>0.18832891246684347</c:v>
                </c:pt>
                <c:pt idx="6">
                  <c:v>0.2015915119363395</c:v>
                </c:pt>
                <c:pt idx="7">
                  <c:v>0.17241379310344826</c:v>
                </c:pt>
              </c:numCache>
            </c:numRef>
          </c:yVal>
          <c:smooth val="0"/>
        </c:ser>
        <c:ser>
          <c:idx val="2"/>
          <c:order val="2"/>
          <c:tx>
            <c:v>2 oxide layers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'SS #2'!$B$5:$B$12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#2'!$D$5:$D$12</c:f>
              <c:numCache>
                <c:ptCount val="8"/>
                <c:pt idx="0">
                  <c:v>0.10610079575596816</c:v>
                </c:pt>
                <c:pt idx="1">
                  <c:v>0.11140583554376657</c:v>
                </c:pt>
                <c:pt idx="2">
                  <c:v>0.11140583554376657</c:v>
                </c:pt>
                <c:pt idx="3">
                  <c:v>0.09814323607427056</c:v>
                </c:pt>
                <c:pt idx="4">
                  <c:v>0.09549071618037135</c:v>
                </c:pt>
                <c:pt idx="5">
                  <c:v>0.10610079575596816</c:v>
                </c:pt>
                <c:pt idx="6">
                  <c:v>0.10344827586206895</c:v>
                </c:pt>
                <c:pt idx="7">
                  <c:v>0.09549071618037135</c:v>
                </c:pt>
              </c:numCache>
            </c:numRef>
          </c:yVal>
          <c:smooth val="0"/>
        </c:ser>
        <c:ser>
          <c:idx val="3"/>
          <c:order val="3"/>
          <c:tx>
            <c:v>3 oxide layers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'SS #3'!$B$5:$B$12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#3'!$D$5:$D$12</c:f>
              <c:numCache>
                <c:ptCount val="8"/>
                <c:pt idx="0">
                  <c:v>0.13793103448275862</c:v>
                </c:pt>
                <c:pt idx="1">
                  <c:v>0.13793103448275862</c:v>
                </c:pt>
                <c:pt idx="2">
                  <c:v>0.12732095490716178</c:v>
                </c:pt>
                <c:pt idx="3">
                  <c:v>0.1326259946949602</c:v>
                </c:pt>
                <c:pt idx="4">
                  <c:v>0.1326259946949602</c:v>
                </c:pt>
                <c:pt idx="5">
                  <c:v>0.12732095490716178</c:v>
                </c:pt>
                <c:pt idx="6">
                  <c:v>0.11936339522546419</c:v>
                </c:pt>
                <c:pt idx="7">
                  <c:v>0.12732095490716178</c:v>
                </c:pt>
              </c:numCache>
            </c:numRef>
          </c:yVal>
          <c:smooth val="0"/>
        </c:ser>
        <c:ser>
          <c:idx val="4"/>
          <c:order val="4"/>
          <c:tx>
            <c:v>4 oxide layers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'SS #4'!$B$5:$B$12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#4'!$D$5:$D$12</c:f>
              <c:numCache>
                <c:ptCount val="8"/>
                <c:pt idx="0">
                  <c:v>0.058355437665782495</c:v>
                </c:pt>
                <c:pt idx="1">
                  <c:v>0.058355437665782495</c:v>
                </c:pt>
                <c:pt idx="2">
                  <c:v>0.0663129973474801</c:v>
                </c:pt>
                <c:pt idx="3">
                  <c:v>0.06896551724137931</c:v>
                </c:pt>
                <c:pt idx="4">
                  <c:v>0.05305039787798408</c:v>
                </c:pt>
                <c:pt idx="5">
                  <c:v>0.0663129973474801</c:v>
                </c:pt>
                <c:pt idx="6">
                  <c:v>0.06896551724137931</c:v>
                </c:pt>
                <c:pt idx="7">
                  <c:v>0.06896551724137931</c:v>
                </c:pt>
              </c:numCache>
            </c:numRef>
          </c:yVal>
          <c:smooth val="0"/>
        </c:ser>
        <c:axId val="34947543"/>
        <c:axId val="46092432"/>
      </c:scatterChart>
      <c:valAx>
        <c:axId val="3494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Angle, deg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92432"/>
        <c:crossesAt val="0.01"/>
        <c:crossBetween val="midCat"/>
        <c:dispUnits/>
      </c:valAx>
      <c:valAx>
        <c:axId val="4609243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Reflectivity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7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7"/>
          <c:y val="0.6645"/>
          <c:w val="0.23425"/>
          <c:h val="0.1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Reflectivity of Oxidized SS, 4 oxide layers</a:t>
            </a:r>
          </a:p>
        </c:rich>
      </c:tx>
      <c:layout>
        <c:manualLayout>
          <c:xMode val="factor"/>
          <c:yMode val="factor"/>
          <c:x val="0.09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33"/>
          <c:w val="0.9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#4'!$B$5:$B$12</c:f>
              <c:numCache/>
            </c:numRef>
          </c:xVal>
          <c:yVal>
            <c:numRef>
              <c:f>'SS #4'!$D$5:$D$12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#4'!$B$23:$B$30</c:f>
              <c:numCache/>
            </c:numRef>
          </c:xVal>
          <c:yVal>
            <c:numRef>
              <c:f>'SS #4'!$D$23:$D$30</c:f>
              <c:numCache/>
            </c:numRef>
          </c:yVal>
          <c:smooth val="0"/>
        </c:ser>
        <c:axId val="12178705"/>
        <c:axId val="42499482"/>
      </c:scatterChart>
      <c:valAx>
        <c:axId val="1217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Angle, deg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99482"/>
        <c:crossesAt val="0.01"/>
        <c:crossBetween val="midCat"/>
        <c:dispUnits/>
      </c:valAx>
      <c:valAx>
        <c:axId val="4249948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Reflectivity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87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475"/>
          <c:y val="0.1635"/>
          <c:w val="0.219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Reflectivity of Oxidized SS, 3 oxide layers</a:t>
            </a:r>
          </a:p>
        </c:rich>
      </c:tx>
      <c:layout>
        <c:manualLayout>
          <c:xMode val="factor"/>
          <c:yMode val="factor"/>
          <c:x val="0.09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33"/>
          <c:w val="0.9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#3'!$B$5:$B$12</c:f>
              <c:numCache/>
            </c:numRef>
          </c:xVal>
          <c:yVal>
            <c:numRef>
              <c:f>'SS #3'!$D$5:$D$12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#3'!$B$23:$B$30</c:f>
              <c:numCache/>
            </c:numRef>
          </c:xVal>
          <c:yVal>
            <c:numRef>
              <c:f>'SS #3'!$D$23:$D$30</c:f>
              <c:numCache/>
            </c:numRef>
          </c:yVal>
          <c:smooth val="0"/>
        </c:ser>
        <c:axId val="46951019"/>
        <c:axId val="19905988"/>
      </c:scatterChart>
      <c:valAx>
        <c:axId val="4695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Angle, deg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5988"/>
        <c:crossesAt val="0.01"/>
        <c:crossBetween val="midCat"/>
        <c:dispUnits/>
      </c:valAx>
      <c:valAx>
        <c:axId val="19905988"/>
        <c:scaling>
          <c:logBase val="10"/>
          <c:orientation val="minMax"/>
          <c:max val="1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Reflectivity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1019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475"/>
          <c:y val="0.18"/>
          <c:w val="0.26925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Reflectivity of Oxidized SS, 2 oxide layers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2"/>
          <c:w val="0.9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#2'!$B$5:$B$12</c:f>
              <c:numCache/>
            </c:numRef>
          </c:xVal>
          <c:yVal>
            <c:numRef>
              <c:f>'SS #2'!$D$5:$D$12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#2'!$B$23:$B$30</c:f>
              <c:numCache/>
            </c:numRef>
          </c:xVal>
          <c:yVal>
            <c:numRef>
              <c:f>'SS #2'!$D$23:$D$30</c:f>
              <c:numCache/>
            </c:numRef>
          </c:yVal>
          <c:smooth val="0"/>
        </c:ser>
        <c:axId val="44936165"/>
        <c:axId val="1772302"/>
      </c:scatterChart>
      <c:valAx>
        <c:axId val="4493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Angle, deg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302"/>
        <c:crossesAt val="0.01"/>
        <c:crossBetween val="midCat"/>
        <c:dispUnits/>
      </c:valAx>
      <c:valAx>
        <c:axId val="1772302"/>
        <c:scaling>
          <c:logBase val="10"/>
          <c:orientation val="minMax"/>
          <c:max val="1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Reflectivity</a:t>
                </a:r>
              </a:p>
            </c:rich>
          </c:tx>
          <c:layout>
            <c:manualLayout>
              <c:xMode val="factor"/>
              <c:yMode val="factor"/>
              <c:x val="-0.007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616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25"/>
          <c:y val="0.223"/>
          <c:w val="0.22675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Reflectivity of Oxidized SS, 1 oxide layer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255"/>
          <c:w val="0.8995"/>
          <c:h val="0.77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#1'!$B$5:$B$12</c:f>
              <c:numCache/>
            </c:numRef>
          </c:xVal>
          <c:yVal>
            <c:numRef>
              <c:f>'SS #1'!$D$5:$D$12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#1'!$B$23:$B$30</c:f>
              <c:numCache/>
            </c:numRef>
          </c:xVal>
          <c:yVal>
            <c:numRef>
              <c:f>'SS #1'!$D$23:$D$30</c:f>
              <c:numCache/>
            </c:numRef>
          </c:yVal>
          <c:smooth val="0"/>
        </c:ser>
        <c:axId val="15950719"/>
        <c:axId val="9338744"/>
      </c:scatterChart>
      <c:valAx>
        <c:axId val="1595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Angle, deg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8744"/>
        <c:crossesAt val="0.01"/>
        <c:crossBetween val="midCat"/>
        <c:dispUnits/>
      </c:valAx>
      <c:valAx>
        <c:axId val="9338744"/>
        <c:scaling>
          <c:logBase val="10"/>
          <c:orientation val="minMax"/>
          <c:max val="1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Reflectivity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719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625"/>
          <c:y val="0.19025"/>
          <c:w val="0.2125"/>
          <c:h val="0.0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Reflectivity of Superpolished Window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795"/>
          <c:w val="0.9095"/>
          <c:h val="0.707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'Brewster Window'!$B$5:$B$16</c:f>
              <c:numCache/>
            </c:numRef>
          </c:xVal>
          <c:yVal>
            <c:numRef>
              <c:f>'Brewster Window'!$D$5:$D$16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'Brewster Window'!$B$23:$B$31</c:f>
              <c:numCache/>
            </c:numRef>
          </c:xVal>
          <c:yVal>
            <c:numRef>
              <c:f>'Brewster Window'!$D$23:$D$31</c:f>
              <c:numCache/>
            </c:numRef>
          </c:yVal>
          <c:smooth val="0"/>
        </c:ser>
        <c:axId val="16939833"/>
        <c:axId val="18240770"/>
      </c:scatterChart>
      <c:valAx>
        <c:axId val="16939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Angle, deg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0770"/>
        <c:crossesAt val="1E-08"/>
        <c:crossBetween val="midCat"/>
        <c:dispUnits/>
      </c:valAx>
      <c:valAx>
        <c:axId val="1824077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Reflectivity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98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2265"/>
          <c:w val="0.202"/>
          <c:h val="0.0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</xdr:row>
      <xdr:rowOff>85725</xdr:rowOff>
    </xdr:from>
    <xdr:to>
      <xdr:col>18</xdr:col>
      <xdr:colOff>314325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6248400" y="247650"/>
        <a:ext cx="61341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7</xdr:row>
      <xdr:rowOff>9525</xdr:rowOff>
    </xdr:from>
    <xdr:to>
      <xdr:col>20</xdr:col>
      <xdr:colOff>276225</xdr:colOff>
      <xdr:row>42</xdr:row>
      <xdr:rowOff>161925</xdr:rowOff>
    </xdr:to>
    <xdr:graphicFrame>
      <xdr:nvGraphicFramePr>
        <xdr:cNvPr id="1" name="Chart 7"/>
        <xdr:cNvGraphicFramePr/>
      </xdr:nvGraphicFramePr>
      <xdr:xfrm>
        <a:off x="7239000" y="1143000"/>
        <a:ext cx="6867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114300</xdr:rowOff>
    </xdr:from>
    <xdr:to>
      <xdr:col>15</xdr:col>
      <xdr:colOff>180975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286250" y="276225"/>
        <a:ext cx="61341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26</xdr:col>
      <xdr:colOff>47625</xdr:colOff>
      <xdr:row>31</xdr:row>
      <xdr:rowOff>47625</xdr:rowOff>
    </xdr:to>
    <xdr:graphicFrame>
      <xdr:nvGraphicFramePr>
        <xdr:cNvPr id="2" name="Chart 10"/>
        <xdr:cNvGraphicFramePr/>
      </xdr:nvGraphicFramePr>
      <xdr:xfrm>
        <a:off x="10848975" y="323850"/>
        <a:ext cx="614362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114300</xdr:rowOff>
    </xdr:from>
    <xdr:to>
      <xdr:col>15</xdr:col>
      <xdr:colOff>180975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286250" y="276225"/>
        <a:ext cx="61341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114300</xdr:rowOff>
    </xdr:from>
    <xdr:to>
      <xdr:col>15</xdr:col>
      <xdr:colOff>180975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286250" y="276225"/>
        <a:ext cx="61341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114300</xdr:rowOff>
    </xdr:from>
    <xdr:to>
      <xdr:col>15</xdr:col>
      <xdr:colOff>180975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286250" y="276225"/>
        <a:ext cx="61341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114300</xdr:rowOff>
    </xdr:from>
    <xdr:to>
      <xdr:col>15</xdr:col>
      <xdr:colOff>180975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286250" y="276225"/>
        <a:ext cx="61341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114300</xdr:rowOff>
    </xdr:from>
    <xdr:to>
      <xdr:col>15</xdr:col>
      <xdr:colOff>28575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286250" y="276225"/>
        <a:ext cx="59817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17.57421875" style="0" customWidth="1"/>
    <col min="2" max="2" width="14.7109375" style="0" customWidth="1"/>
    <col min="3" max="3" width="10.140625" style="0" customWidth="1"/>
    <col min="4" max="4" width="10.57421875" style="0" customWidth="1"/>
  </cols>
  <sheetData>
    <row r="1" ht="12.75">
      <c r="A1" t="s">
        <v>11</v>
      </c>
    </row>
    <row r="2" spans="1:2" ht="12.75">
      <c r="A2" t="s">
        <v>7</v>
      </c>
      <c r="B2">
        <v>375</v>
      </c>
    </row>
    <row r="3" spans="1:2" ht="12.75">
      <c r="A3" t="s">
        <v>3</v>
      </c>
      <c r="B3">
        <v>10</v>
      </c>
    </row>
    <row r="4" spans="1:4" ht="12.75">
      <c r="A4" t="s">
        <v>2</v>
      </c>
      <c r="B4" t="s">
        <v>4</v>
      </c>
      <c r="C4" t="s">
        <v>8</v>
      </c>
      <c r="D4" t="s">
        <v>6</v>
      </c>
    </row>
    <row r="5" spans="1:4" ht="12.75">
      <c r="A5">
        <v>14</v>
      </c>
      <c r="B5">
        <f>A5-10</f>
        <v>4</v>
      </c>
      <c r="C5">
        <v>122.80199999999999</v>
      </c>
      <c r="D5" s="1">
        <f>C5/$B$2</f>
        <v>0.327472</v>
      </c>
    </row>
    <row r="6" spans="1:4" ht="12.75">
      <c r="A6">
        <v>20</v>
      </c>
      <c r="B6">
        <f aca="true" t="shared" si="0" ref="B6:B17">A6-10</f>
        <v>10</v>
      </c>
      <c r="C6">
        <v>128.04</v>
      </c>
      <c r="D6" s="1">
        <f aca="true" t="shared" si="1" ref="D6:D17">C6/$B$2</f>
        <v>0.34143999999999997</v>
      </c>
    </row>
    <row r="7" spans="1:4" ht="12.75">
      <c r="A7">
        <v>25</v>
      </c>
      <c r="B7">
        <f t="shared" si="0"/>
        <v>15</v>
      </c>
      <c r="C7">
        <v>130.368</v>
      </c>
      <c r="D7" s="1">
        <f t="shared" si="1"/>
        <v>0.347648</v>
      </c>
    </row>
    <row r="8" spans="1:4" ht="12.75">
      <c r="A8">
        <v>30</v>
      </c>
      <c r="B8">
        <f t="shared" si="0"/>
        <v>20</v>
      </c>
      <c r="C8">
        <v>131.53199999999998</v>
      </c>
      <c r="D8" s="1">
        <f t="shared" si="1"/>
        <v>0.35075199999999995</v>
      </c>
    </row>
    <row r="9" spans="1:4" ht="12.75">
      <c r="A9">
        <v>35</v>
      </c>
      <c r="B9">
        <f t="shared" si="0"/>
        <v>25</v>
      </c>
      <c r="C9">
        <v>130.95</v>
      </c>
      <c r="D9" s="1">
        <f t="shared" si="1"/>
        <v>0.34919999999999995</v>
      </c>
    </row>
    <row r="10" spans="1:4" ht="12.75">
      <c r="A10">
        <v>40</v>
      </c>
      <c r="B10">
        <f t="shared" si="0"/>
        <v>30</v>
      </c>
      <c r="C10">
        <v>129.786</v>
      </c>
      <c r="D10" s="1">
        <f t="shared" si="1"/>
        <v>0.346096</v>
      </c>
    </row>
    <row r="11" spans="1:4" ht="12.75">
      <c r="A11">
        <v>45</v>
      </c>
      <c r="B11">
        <f t="shared" si="0"/>
        <v>35</v>
      </c>
      <c r="C11">
        <v>125.71199999999999</v>
      </c>
      <c r="D11" s="1">
        <f t="shared" si="1"/>
        <v>0.335232</v>
      </c>
    </row>
    <row r="12" spans="1:4" ht="12.75">
      <c r="A12">
        <v>50</v>
      </c>
      <c r="B12">
        <f t="shared" si="0"/>
        <v>40</v>
      </c>
      <c r="C12">
        <v>116.39999999999999</v>
      </c>
      <c r="D12" s="1">
        <f t="shared" si="1"/>
        <v>0.31039999999999995</v>
      </c>
    </row>
    <row r="13" spans="1:4" ht="12.75">
      <c r="A13">
        <v>55</v>
      </c>
      <c r="B13">
        <f t="shared" si="0"/>
        <v>45</v>
      </c>
      <c r="C13">
        <v>104.75999999999999</v>
      </c>
      <c r="D13" s="1">
        <f t="shared" si="1"/>
        <v>0.27936</v>
      </c>
    </row>
    <row r="14" spans="1:21" ht="12.75">
      <c r="A14">
        <v>60</v>
      </c>
      <c r="B14">
        <f t="shared" si="0"/>
        <v>50</v>
      </c>
      <c r="C14">
        <v>88.464</v>
      </c>
      <c r="D14" s="1">
        <f t="shared" si="1"/>
        <v>0.235904</v>
      </c>
      <c r="U14" t="s">
        <v>12</v>
      </c>
    </row>
    <row r="15" spans="1:4" ht="12.75">
      <c r="A15">
        <v>64</v>
      </c>
      <c r="B15">
        <f t="shared" si="0"/>
        <v>54</v>
      </c>
      <c r="C15">
        <v>74.496</v>
      </c>
      <c r="D15" s="1">
        <f>C15/$B$2</f>
        <v>0.198656</v>
      </c>
    </row>
    <row r="16" spans="1:4" ht="12.75">
      <c r="A16">
        <v>66</v>
      </c>
      <c r="B16">
        <f t="shared" si="0"/>
        <v>56</v>
      </c>
      <c r="C16">
        <v>64.60199999999999</v>
      </c>
      <c r="D16" s="1">
        <f t="shared" si="1"/>
        <v>0.17227199999999998</v>
      </c>
    </row>
    <row r="17" spans="1:4" ht="12.75">
      <c r="A17">
        <v>68</v>
      </c>
      <c r="B17">
        <f t="shared" si="0"/>
        <v>58</v>
      </c>
      <c r="C17">
        <v>57.035999999999994</v>
      </c>
      <c r="D17" s="1">
        <f t="shared" si="1"/>
        <v>0.15209599999999998</v>
      </c>
    </row>
    <row r="19" ht="12.75">
      <c r="A19" t="s">
        <v>10</v>
      </c>
    </row>
    <row r="20" spans="1:2" ht="12.75">
      <c r="A20" t="s">
        <v>7</v>
      </c>
      <c r="B20">
        <v>375</v>
      </c>
    </row>
    <row r="21" spans="1:2" ht="12.75">
      <c r="A21" t="s">
        <v>3</v>
      </c>
      <c r="B21">
        <v>10</v>
      </c>
    </row>
    <row r="22" spans="1:4" ht="12.75">
      <c r="A22" t="s">
        <v>2</v>
      </c>
      <c r="B22" t="s">
        <v>4</v>
      </c>
      <c r="C22" t="s">
        <v>8</v>
      </c>
      <c r="D22" t="s">
        <v>6</v>
      </c>
    </row>
    <row r="23" spans="1:4" ht="12.75">
      <c r="A23">
        <v>14</v>
      </c>
      <c r="B23">
        <f>A23-10</f>
        <v>4</v>
      </c>
      <c r="C23" s="2">
        <v>135.024</v>
      </c>
      <c r="D23" s="1">
        <f>C23/$B$20</f>
        <v>0.360064</v>
      </c>
    </row>
    <row r="24" spans="1:4" ht="12.75">
      <c r="A24">
        <v>20</v>
      </c>
      <c r="B24">
        <f aca="true" t="shared" si="2" ref="B24:B33">A24-10</f>
        <v>10</v>
      </c>
      <c r="C24" s="2">
        <v>141.426</v>
      </c>
      <c r="D24" s="1">
        <f aca="true" t="shared" si="3" ref="D24:D33">C24/$B$20</f>
        <v>0.37713599999999997</v>
      </c>
    </row>
    <row r="25" spans="1:4" ht="12.75">
      <c r="A25">
        <v>25</v>
      </c>
      <c r="B25">
        <f t="shared" si="2"/>
        <v>15</v>
      </c>
      <c r="C25" s="2">
        <v>142.59</v>
      </c>
      <c r="D25" s="1">
        <f t="shared" si="3"/>
        <v>0.38024</v>
      </c>
    </row>
    <row r="26" spans="1:4" ht="12.75">
      <c r="A26">
        <v>30</v>
      </c>
      <c r="B26">
        <f t="shared" si="2"/>
        <v>20</v>
      </c>
      <c r="C26" s="2">
        <v>148.41</v>
      </c>
      <c r="D26" s="1">
        <f t="shared" si="3"/>
        <v>0.39576</v>
      </c>
    </row>
    <row r="27" spans="1:4" ht="12.75">
      <c r="A27">
        <v>35</v>
      </c>
      <c r="B27">
        <f t="shared" si="2"/>
        <v>25</v>
      </c>
      <c r="C27" s="2">
        <v>160.04999999999998</v>
      </c>
      <c r="D27" s="1">
        <f t="shared" si="3"/>
        <v>0.42679999999999996</v>
      </c>
    </row>
    <row r="28" spans="1:4" ht="12.75">
      <c r="A28">
        <v>40</v>
      </c>
      <c r="B28">
        <f t="shared" si="2"/>
        <v>30</v>
      </c>
      <c r="C28" s="2">
        <v>166.452</v>
      </c>
      <c r="D28" s="1">
        <f t="shared" si="3"/>
        <v>0.443872</v>
      </c>
    </row>
    <row r="29" spans="1:4" ht="12.75">
      <c r="A29">
        <v>45</v>
      </c>
      <c r="B29">
        <f t="shared" si="2"/>
        <v>35</v>
      </c>
      <c r="C29" s="2">
        <v>177.51</v>
      </c>
      <c r="D29" s="1">
        <f t="shared" si="3"/>
        <v>0.47336</v>
      </c>
    </row>
    <row r="30" spans="1:4" ht="12.75">
      <c r="A30">
        <v>50</v>
      </c>
      <c r="B30">
        <f t="shared" si="2"/>
        <v>40</v>
      </c>
      <c r="C30" s="2">
        <v>187.404</v>
      </c>
      <c r="D30" s="1">
        <f t="shared" si="3"/>
        <v>0.49974399999999997</v>
      </c>
    </row>
    <row r="31" spans="1:4" ht="12.75">
      <c r="A31">
        <v>55</v>
      </c>
      <c r="B31">
        <f t="shared" si="2"/>
        <v>45</v>
      </c>
      <c r="C31">
        <v>197.29799999999997</v>
      </c>
      <c r="D31" s="1">
        <f t="shared" si="3"/>
        <v>0.5261279999999999</v>
      </c>
    </row>
    <row r="32" spans="1:4" ht="12.75">
      <c r="A32">
        <v>60</v>
      </c>
      <c r="B32">
        <f t="shared" si="2"/>
        <v>50</v>
      </c>
      <c r="C32">
        <v>204.86399999999998</v>
      </c>
      <c r="D32" s="1">
        <f t="shared" si="3"/>
        <v>0.5463039999999999</v>
      </c>
    </row>
    <row r="33" spans="1:4" ht="12.75">
      <c r="A33">
        <v>65</v>
      </c>
      <c r="B33">
        <f t="shared" si="2"/>
        <v>55</v>
      </c>
      <c r="C33">
        <v>219.414</v>
      </c>
      <c r="D33" s="1">
        <f t="shared" si="3"/>
        <v>0.585104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75" zoomScaleNormal="75" zoomScalePageLayoutView="0" workbookViewId="0" topLeftCell="A1">
      <selection activeCell="W16" sqref="W16"/>
    </sheetView>
  </sheetViews>
  <sheetFormatPr defaultColWidth="9.140625" defaultRowHeight="12.75"/>
  <cols>
    <col min="1" max="1" width="19.8515625" style="0" customWidth="1"/>
    <col min="2" max="2" width="14.7109375" style="0" customWidth="1"/>
    <col min="3" max="3" width="10.140625" style="0" customWidth="1"/>
    <col min="4" max="4" width="10.57421875" style="0" customWidth="1"/>
    <col min="5" max="5" width="13.8515625" style="0" bestFit="1" customWidth="1"/>
    <col min="6" max="6" width="10.28125" style="0" customWidth="1"/>
  </cols>
  <sheetData>
    <row r="1" ht="12.75">
      <c r="A1" t="s">
        <v>11</v>
      </c>
    </row>
    <row r="2" spans="1:2" ht="12.75">
      <c r="A2" t="s">
        <v>7</v>
      </c>
      <c r="B2">
        <v>375</v>
      </c>
    </row>
    <row r="3" spans="1:5" ht="12.75">
      <c r="A3" t="s">
        <v>3</v>
      </c>
      <c r="B3">
        <v>10</v>
      </c>
      <c r="D3" s="7" t="s">
        <v>6</v>
      </c>
      <c r="E3" s="7"/>
    </row>
    <row r="4" spans="1:6" ht="12.75">
      <c r="A4" t="s">
        <v>2</v>
      </c>
      <c r="B4" t="s">
        <v>4</v>
      </c>
      <c r="C4" t="s">
        <v>8</v>
      </c>
      <c r="D4" t="s">
        <v>14</v>
      </c>
      <c r="E4" t="s">
        <v>15</v>
      </c>
      <c r="F4" t="s">
        <v>23</v>
      </c>
    </row>
    <row r="5" spans="2:6" ht="12.75">
      <c r="B5">
        <v>0</v>
      </c>
      <c r="F5">
        <f aca="true" t="shared" si="0" ref="F5:F21">E54</f>
        <v>0.04206084962746984</v>
      </c>
    </row>
    <row r="6" spans="2:6" ht="12.75">
      <c r="B6">
        <v>10</v>
      </c>
      <c r="E6" s="8">
        <v>0.039</v>
      </c>
      <c r="F6">
        <f t="shared" si="0"/>
        <v>0.04036649599011446</v>
      </c>
    </row>
    <row r="7" spans="1:6" ht="12.75">
      <c r="A7">
        <v>25</v>
      </c>
      <c r="B7">
        <f>A7-10</f>
        <v>15</v>
      </c>
      <c r="C7" s="3">
        <v>13.211400000000001</v>
      </c>
      <c r="D7" s="1">
        <f>C7/$B$2</f>
        <v>0.0352304</v>
      </c>
      <c r="F7">
        <f t="shared" si="0"/>
        <v>0.038238736216390845</v>
      </c>
    </row>
    <row r="8" spans="1:6" ht="12.75">
      <c r="A8">
        <v>30</v>
      </c>
      <c r="B8">
        <f aca="true" t="shared" si="1" ref="B8:B19">A8-10</f>
        <v>20</v>
      </c>
      <c r="C8" s="3">
        <v>12.163799999999998</v>
      </c>
      <c r="D8" s="1">
        <f aca="true" t="shared" si="2" ref="D8:D19">C8/$B$2</f>
        <v>0.032436799999999995</v>
      </c>
      <c r="E8" s="8">
        <v>0.034</v>
      </c>
      <c r="F8">
        <f t="shared" si="0"/>
        <v>0.03524728918563997</v>
      </c>
    </row>
    <row r="9" spans="1:6" ht="12.75">
      <c r="A9">
        <v>35</v>
      </c>
      <c r="B9">
        <f t="shared" si="1"/>
        <v>25</v>
      </c>
      <c r="C9" s="3">
        <v>10.825199999999999</v>
      </c>
      <c r="D9" s="1">
        <f t="shared" si="2"/>
        <v>0.028867199999999996</v>
      </c>
      <c r="F9">
        <f t="shared" si="0"/>
        <v>0.031394334441229854</v>
      </c>
    </row>
    <row r="10" spans="1:6" ht="12.75">
      <c r="A10">
        <v>40</v>
      </c>
      <c r="B10">
        <f t="shared" si="1"/>
        <v>30</v>
      </c>
      <c r="C10" s="3">
        <v>9.2538</v>
      </c>
      <c r="D10" s="1">
        <f t="shared" si="2"/>
        <v>0.0246768</v>
      </c>
      <c r="E10" s="8">
        <v>0.026</v>
      </c>
      <c r="F10">
        <f t="shared" si="0"/>
        <v>0.0267089722520448</v>
      </c>
    </row>
    <row r="11" spans="1:6" ht="12.75">
      <c r="A11">
        <v>45</v>
      </c>
      <c r="B11">
        <f t="shared" si="1"/>
        <v>35</v>
      </c>
      <c r="C11" s="3">
        <v>7.566</v>
      </c>
      <c r="D11" s="1">
        <f t="shared" si="2"/>
        <v>0.020176</v>
      </c>
      <c r="F11">
        <f t="shared" si="0"/>
        <v>0.021277837866179507</v>
      </c>
    </row>
    <row r="12" spans="1:6" ht="12.75">
      <c r="A12">
        <v>50</v>
      </c>
      <c r="B12">
        <f t="shared" si="1"/>
        <v>40</v>
      </c>
      <c r="C12" s="3">
        <v>5.3544</v>
      </c>
      <c r="D12" s="1">
        <f t="shared" si="2"/>
        <v>0.0142784</v>
      </c>
      <c r="E12" s="8">
        <v>0.015</v>
      </c>
      <c r="F12">
        <f t="shared" si="0"/>
        <v>0.015298852336914975</v>
      </c>
    </row>
    <row r="13" spans="1:6" ht="12.75">
      <c r="A13">
        <v>55</v>
      </c>
      <c r="B13">
        <f t="shared" si="1"/>
        <v>45</v>
      </c>
      <c r="C13" s="3">
        <v>3.4337999999999997</v>
      </c>
      <c r="D13" s="1">
        <f t="shared" si="2"/>
        <v>0.0091568</v>
      </c>
      <c r="F13">
        <f t="shared" si="0"/>
        <v>0.009175637775844927</v>
      </c>
    </row>
    <row r="14" spans="1:6" ht="12.75">
      <c r="A14">
        <v>60</v>
      </c>
      <c r="B14">
        <f t="shared" si="1"/>
        <v>50</v>
      </c>
      <c r="C14" s="3">
        <v>1.51</v>
      </c>
      <c r="D14" s="1">
        <f t="shared" si="2"/>
        <v>0.004026666666666667</v>
      </c>
      <c r="E14" s="8">
        <v>0.0034</v>
      </c>
      <c r="F14">
        <f t="shared" si="0"/>
        <v>0.0036841874961038423</v>
      </c>
    </row>
    <row r="15" spans="2:6" ht="12.75">
      <c r="B15">
        <v>54</v>
      </c>
      <c r="C15" s="3"/>
      <c r="D15" s="1"/>
      <c r="E15" s="8">
        <v>0.00059</v>
      </c>
      <c r="F15">
        <f t="shared" si="0"/>
        <v>0.0006826642430216002</v>
      </c>
    </row>
    <row r="16" spans="1:6" ht="12.75">
      <c r="A16" s="4">
        <v>65</v>
      </c>
      <c r="B16" s="4">
        <f t="shared" si="1"/>
        <v>55</v>
      </c>
      <c r="C16" s="5">
        <v>0.287</v>
      </c>
      <c r="D16" s="6">
        <f t="shared" si="2"/>
        <v>0.0007653333333333333</v>
      </c>
      <c r="E16" s="4" t="s">
        <v>13</v>
      </c>
      <c r="F16">
        <f t="shared" si="0"/>
        <v>0.0002696006486008977</v>
      </c>
    </row>
    <row r="17" spans="1:6" ht="12.75">
      <c r="A17" s="9"/>
      <c r="B17" s="9">
        <v>56</v>
      </c>
      <c r="C17" s="10"/>
      <c r="D17" s="11"/>
      <c r="E17" s="12">
        <v>2E-05</v>
      </c>
      <c r="F17">
        <f t="shared" si="0"/>
        <v>3.8917237371372775E-05</v>
      </c>
    </row>
    <row r="18" spans="1:6" ht="12.75">
      <c r="A18" s="9"/>
      <c r="B18" s="9">
        <v>56.5</v>
      </c>
      <c r="C18" s="10"/>
      <c r="D18" s="11"/>
      <c r="E18" s="12">
        <v>6E-06</v>
      </c>
      <c r="F18">
        <f t="shared" si="0"/>
        <v>9.263022765702056E-07</v>
      </c>
    </row>
    <row r="19" spans="1:6" ht="12.75">
      <c r="A19" s="4">
        <v>67</v>
      </c>
      <c r="B19" s="4">
        <f t="shared" si="1"/>
        <v>57</v>
      </c>
      <c r="C19" s="5">
        <v>0.133</v>
      </c>
      <c r="D19" s="6">
        <f t="shared" si="2"/>
        <v>0.0003546666666666667</v>
      </c>
      <c r="E19" s="13">
        <v>3.8E-05</v>
      </c>
      <c r="F19">
        <f t="shared" si="0"/>
        <v>1.9727245292947747E-05</v>
      </c>
    </row>
    <row r="20" spans="2:6" ht="12.75">
      <c r="B20" s="9">
        <v>58</v>
      </c>
      <c r="D20" s="1"/>
      <c r="E20" s="8">
        <v>0.0003</v>
      </c>
      <c r="F20">
        <f t="shared" si="0"/>
        <v>0.0002448548729067651</v>
      </c>
    </row>
    <row r="21" spans="2:6" ht="12.75">
      <c r="B21" s="9">
        <v>60</v>
      </c>
      <c r="D21" s="1"/>
      <c r="E21" s="8">
        <v>0.016</v>
      </c>
      <c r="F21">
        <f t="shared" si="0"/>
        <v>0.0015808279722714536</v>
      </c>
    </row>
    <row r="24" ht="12.75">
      <c r="A24" t="s">
        <v>10</v>
      </c>
    </row>
    <row r="25" spans="1:2" ht="12.75">
      <c r="A25" t="s">
        <v>7</v>
      </c>
      <c r="B25">
        <v>301.6</v>
      </c>
    </row>
    <row r="26" spans="1:2" ht="12.75">
      <c r="A26" t="s">
        <v>3</v>
      </c>
      <c r="B26">
        <v>10</v>
      </c>
    </row>
    <row r="27" spans="1:6" ht="12.75">
      <c r="A27" t="s">
        <v>2</v>
      </c>
      <c r="B27" t="s">
        <v>4</v>
      </c>
      <c r="C27" t="s">
        <v>8</v>
      </c>
      <c r="D27" t="s">
        <v>6</v>
      </c>
      <c r="F27" t="s">
        <v>26</v>
      </c>
    </row>
    <row r="28" spans="2:6" ht="12.75">
      <c r="B28">
        <v>0</v>
      </c>
      <c r="F28">
        <v>0.02295903979981962</v>
      </c>
    </row>
    <row r="29" spans="2:6" ht="12.75">
      <c r="B29">
        <v>10</v>
      </c>
      <c r="E29" s="8">
        <v>0.043</v>
      </c>
      <c r="F29">
        <v>0.02295903979981962</v>
      </c>
    </row>
    <row r="30" spans="1:6" ht="12.75">
      <c r="A30">
        <v>25</v>
      </c>
      <c r="B30">
        <f>A30-10</f>
        <v>15</v>
      </c>
      <c r="C30" s="2">
        <v>15.5976</v>
      </c>
      <c r="D30" s="1">
        <f>C30/$B$25</f>
        <v>0.05171618037135278</v>
      </c>
      <c r="F30">
        <v>0.02221475076856124</v>
      </c>
    </row>
    <row r="31" spans="1:6" ht="12.75">
      <c r="A31">
        <v>30</v>
      </c>
      <c r="B31">
        <f aca="true" t="shared" si="3" ref="B31:B37">A31-10</f>
        <v>20</v>
      </c>
      <c r="C31" s="2">
        <v>16.7616</v>
      </c>
      <c r="D31" s="1">
        <f aca="true" t="shared" si="4" ref="D31:D37">C31/$B$25</f>
        <v>0.05557559681697613</v>
      </c>
      <c r="E31" s="8">
        <v>0.048</v>
      </c>
      <c r="F31">
        <v>0.022574941844489656</v>
      </c>
    </row>
    <row r="32" spans="1:6" ht="12.75">
      <c r="A32">
        <v>35</v>
      </c>
      <c r="B32">
        <f t="shared" si="3"/>
        <v>25</v>
      </c>
      <c r="C32" s="2">
        <v>18.3912</v>
      </c>
      <c r="D32" s="1">
        <f t="shared" si="4"/>
        <v>0.060978779840848804</v>
      </c>
      <c r="F32">
        <v>0.02416097522451185</v>
      </c>
    </row>
    <row r="33" spans="1:6" ht="12.75">
      <c r="A33">
        <v>40</v>
      </c>
      <c r="B33">
        <f t="shared" si="3"/>
        <v>30</v>
      </c>
      <c r="C33" s="2">
        <v>20.195400000000003</v>
      </c>
      <c r="D33" s="1">
        <f t="shared" si="4"/>
        <v>0.06696087533156499</v>
      </c>
      <c r="E33" s="8">
        <v>0.059</v>
      </c>
      <c r="F33">
        <v>0.027227334510930578</v>
      </c>
    </row>
    <row r="34" spans="1:6" ht="12.75">
      <c r="A34">
        <v>45</v>
      </c>
      <c r="B34">
        <f t="shared" si="3"/>
        <v>35</v>
      </c>
      <c r="C34" s="2">
        <v>22.1742</v>
      </c>
      <c r="D34" s="1">
        <f t="shared" si="4"/>
        <v>0.07352188328912466</v>
      </c>
      <c r="F34">
        <v>0.032205873542534985</v>
      </c>
    </row>
    <row r="35" spans="1:6" ht="12.75">
      <c r="A35">
        <v>50</v>
      </c>
      <c r="B35">
        <f t="shared" si="3"/>
        <v>40</v>
      </c>
      <c r="C35" s="2">
        <v>26.5392</v>
      </c>
      <c r="D35" s="1">
        <f t="shared" si="4"/>
        <v>0.0879946949602122</v>
      </c>
      <c r="E35" s="8">
        <v>0.079</v>
      </c>
      <c r="F35">
        <v>0.03977157903325883</v>
      </c>
    </row>
    <row r="36" spans="1:6" ht="12.75">
      <c r="A36">
        <v>55</v>
      </c>
      <c r="B36">
        <f t="shared" si="3"/>
        <v>45</v>
      </c>
      <c r="C36" s="2">
        <v>31.078799999999998</v>
      </c>
      <c r="D36" s="1">
        <f t="shared" si="4"/>
        <v>0.10304641909814322</v>
      </c>
      <c r="F36">
        <v>0.05093904268284055</v>
      </c>
    </row>
    <row r="37" spans="1:6" ht="12.75">
      <c r="A37">
        <v>60</v>
      </c>
      <c r="B37">
        <f t="shared" si="3"/>
        <v>50</v>
      </c>
      <c r="C37" s="2">
        <v>37.248</v>
      </c>
      <c r="D37" s="1">
        <f t="shared" si="4"/>
        <v>0.12350132625994693</v>
      </c>
      <c r="E37" s="8">
        <v>0.11</v>
      </c>
      <c r="F37">
        <v>0.06720290522130994</v>
      </c>
    </row>
    <row r="38" spans="2:6" ht="12.75">
      <c r="B38">
        <v>54</v>
      </c>
      <c r="D38" s="1"/>
      <c r="E38" s="8"/>
      <c r="F38">
        <v>0.08531719216059903</v>
      </c>
    </row>
    <row r="39" spans="2:6" ht="12.75">
      <c r="B39">
        <v>55</v>
      </c>
      <c r="D39" s="1"/>
      <c r="F39">
        <v>0.09074123376415852</v>
      </c>
    </row>
    <row r="40" spans="2:6" ht="12.75">
      <c r="B40">
        <v>56</v>
      </c>
      <c r="D40" s="1"/>
      <c r="E40" s="8">
        <v>0.15</v>
      </c>
      <c r="F40">
        <v>0.09657804359815528</v>
      </c>
    </row>
    <row r="41" spans="2:6" ht="12.75">
      <c r="B41">
        <v>56.5</v>
      </c>
      <c r="E41" s="8">
        <v>0.15</v>
      </c>
      <c r="F41">
        <v>0.09966082404372158</v>
      </c>
    </row>
    <row r="42" spans="2:6" ht="12.75">
      <c r="B42">
        <v>57</v>
      </c>
      <c r="E42" s="8">
        <v>0.15</v>
      </c>
      <c r="F42">
        <v>0.10285858923021343</v>
      </c>
    </row>
    <row r="43" spans="2:6" ht="12.75">
      <c r="B43">
        <v>58</v>
      </c>
      <c r="E43" s="8">
        <v>0.16</v>
      </c>
      <c r="F43">
        <v>0.10961619108713219</v>
      </c>
    </row>
    <row r="44" spans="2:6" ht="12.75">
      <c r="B44">
        <v>60</v>
      </c>
      <c r="E44" s="8">
        <v>0.18</v>
      </c>
      <c r="F44">
        <v>0.12470866988554848</v>
      </c>
    </row>
    <row r="46" ht="12.75">
      <c r="A46" t="s">
        <v>16</v>
      </c>
    </row>
    <row r="47" spans="1:2" ht="12.75">
      <c r="A47" t="s">
        <v>20</v>
      </c>
      <c r="B47" s="8">
        <v>1.064E-06</v>
      </c>
    </row>
    <row r="48" spans="1:2" ht="12.75">
      <c r="A48" t="s">
        <v>17</v>
      </c>
      <c r="B48">
        <v>1.516</v>
      </c>
    </row>
    <row r="49" spans="1:2" ht="12.75">
      <c r="A49" t="s">
        <v>18</v>
      </c>
      <c r="B49" s="8">
        <v>5290</v>
      </c>
    </row>
    <row r="50" spans="1:2" ht="12.75">
      <c r="A50" t="s">
        <v>19</v>
      </c>
      <c r="B50" s="8">
        <f>B49*B47/4/PI()</f>
        <v>0.00044790657324465924</v>
      </c>
    </row>
    <row r="51" spans="1:3" ht="12.75">
      <c r="A51" t="s">
        <v>21</v>
      </c>
      <c r="B51" s="8">
        <f>B48^2-B50^2</f>
        <v>2.2982557993797017</v>
      </c>
      <c r="C51" s="8">
        <f>B51^0.5</f>
        <v>1.515999933832354</v>
      </c>
    </row>
    <row r="53" spans="2:5" ht="12.75">
      <c r="B53" t="s">
        <v>22</v>
      </c>
      <c r="D53" t="s">
        <v>25</v>
      </c>
      <c r="E53" t="s">
        <v>24</v>
      </c>
    </row>
    <row r="54" spans="2:5" ht="12.75">
      <c r="B54">
        <v>0</v>
      </c>
      <c r="D54">
        <f>((COS(PI()/180*B54)-($B$51-SIN(PI()/180*B54)^2)^0.5)/(COS(PI()/180*B54)+($B$51-SIN(PI()/180*B54)^2)^0.5))^2</f>
        <v>0.04206084962746984</v>
      </c>
      <c r="E54">
        <f>(($B$51*COS(PI()/180*B54)-($B$51-SIN(PI()/180*B54)^2)^0.5)/($B$51*COS(PI()/180*B54)+($B$51-SIN(PI()/180*B54)^2)^0.5))^2</f>
        <v>0.04206084962746984</v>
      </c>
    </row>
    <row r="55" spans="2:5" ht="12.75">
      <c r="B55">
        <v>10</v>
      </c>
      <c r="D55">
        <f aca="true" t="shared" si="5" ref="D55:D70">((COS(PI()/180*B55)-($B$51-SIN(PI()/180*B55)^2)^0.5)/(COS(PI()/180*B55)+($B$51-SIN(PI()/180*B55)^2)^0.5))^2</f>
        <v>0.04378692017529273</v>
      </c>
      <c r="E55">
        <f aca="true" t="shared" si="6" ref="E55:E70">(($B$51*COS(PI()/180*B55)-($B$51-SIN(PI()/180*B55)^2)^0.5)/($B$51*COS(PI()/180*B55)+($B$51-SIN(PI()/180*B55)^2)^0.5))^2</f>
        <v>0.04036649599011446</v>
      </c>
    </row>
    <row r="56" spans="2:5" ht="12.75">
      <c r="B56">
        <v>15</v>
      </c>
      <c r="D56">
        <f t="shared" si="5"/>
        <v>0.04604833288290176</v>
      </c>
      <c r="E56">
        <f t="shared" si="6"/>
        <v>0.038238736216390845</v>
      </c>
    </row>
    <row r="57" spans="2:5" ht="12.75">
      <c r="B57">
        <v>20</v>
      </c>
      <c r="D57">
        <f t="shared" si="5"/>
        <v>0.0494192277410056</v>
      </c>
      <c r="E57">
        <f t="shared" si="6"/>
        <v>0.03524728918563997</v>
      </c>
    </row>
    <row r="58" spans="2:5" ht="12.75">
      <c r="B58">
        <v>25</v>
      </c>
      <c r="D58">
        <f t="shared" si="5"/>
        <v>0.05413111145819004</v>
      </c>
      <c r="E58">
        <f t="shared" si="6"/>
        <v>0.031394334441229854</v>
      </c>
    </row>
    <row r="59" spans="2:5" ht="12.75">
      <c r="B59">
        <v>30</v>
      </c>
      <c r="D59">
        <f t="shared" si="5"/>
        <v>0.06052385935970633</v>
      </c>
      <c r="E59">
        <f t="shared" si="6"/>
        <v>0.0267089722520448</v>
      </c>
    </row>
    <row r="60" spans="2:5" ht="12.75">
      <c r="B60">
        <v>35</v>
      </c>
      <c r="D60">
        <f t="shared" si="5"/>
        <v>0.06908547944374002</v>
      </c>
      <c r="E60">
        <f t="shared" si="6"/>
        <v>0.021277837866179507</v>
      </c>
    </row>
    <row r="61" spans="2:5" ht="12.75">
      <c r="B61">
        <v>40</v>
      </c>
      <c r="D61">
        <f t="shared" si="5"/>
        <v>0.08051111390940743</v>
      </c>
      <c r="E61">
        <f t="shared" si="6"/>
        <v>0.015298852336914975</v>
      </c>
    </row>
    <row r="62" spans="2:5" ht="12.75">
      <c r="B62">
        <v>45</v>
      </c>
      <c r="D62">
        <f t="shared" si="5"/>
        <v>0.09578954940829884</v>
      </c>
      <c r="E62">
        <f t="shared" si="6"/>
        <v>0.009175637775844927</v>
      </c>
    </row>
    <row r="63" spans="2:5" ht="12.75">
      <c r="B63">
        <v>50</v>
      </c>
      <c r="D63">
        <f t="shared" si="5"/>
        <v>0.11632883088799656</v>
      </c>
      <c r="E63">
        <f t="shared" si="6"/>
        <v>0.0036841874961038423</v>
      </c>
    </row>
    <row r="64" spans="2:5" ht="12.75">
      <c r="B64">
        <v>54</v>
      </c>
      <c r="D64">
        <f t="shared" si="5"/>
        <v>0.13787093232790587</v>
      </c>
      <c r="E64">
        <f t="shared" si="6"/>
        <v>0.0006826642430216002</v>
      </c>
    </row>
    <row r="65" spans="2:5" ht="12.75">
      <c r="B65">
        <v>55</v>
      </c>
      <c r="D65">
        <f t="shared" si="5"/>
        <v>0.14413646424623747</v>
      </c>
      <c r="E65">
        <f t="shared" si="6"/>
        <v>0.0002696006486008977</v>
      </c>
    </row>
    <row r="66" spans="2:5" ht="12.75">
      <c r="B66">
        <v>56</v>
      </c>
      <c r="D66">
        <f t="shared" si="5"/>
        <v>0.1508033696677103</v>
      </c>
      <c r="E66">
        <f t="shared" si="6"/>
        <v>3.8917237371372775E-05</v>
      </c>
    </row>
    <row r="67" spans="2:5" ht="12.75">
      <c r="B67">
        <v>56.5</v>
      </c>
      <c r="D67">
        <f t="shared" si="5"/>
        <v>0.15429596992465014</v>
      </c>
      <c r="E67">
        <f t="shared" si="6"/>
        <v>9.263022765702056E-07</v>
      </c>
    </row>
    <row r="68" spans="2:5" ht="12.75">
      <c r="B68">
        <v>57</v>
      </c>
      <c r="D68">
        <f t="shared" si="5"/>
        <v>0.1578995206682594</v>
      </c>
      <c r="E68">
        <f t="shared" si="6"/>
        <v>1.9727245292947747E-05</v>
      </c>
    </row>
    <row r="69" spans="2:5" ht="12.75">
      <c r="B69">
        <v>58</v>
      </c>
      <c r="D69">
        <f t="shared" si="5"/>
        <v>0.16545481520776437</v>
      </c>
      <c r="E69">
        <f t="shared" si="6"/>
        <v>0.0002448548729067651</v>
      </c>
    </row>
    <row r="70" spans="2:5" ht="12.75">
      <c r="B70">
        <v>60</v>
      </c>
      <c r="D70">
        <f t="shared" si="5"/>
        <v>0.18207339943198536</v>
      </c>
      <c r="E70">
        <f t="shared" si="6"/>
        <v>0.0015808279722714536</v>
      </c>
    </row>
  </sheetData>
  <sheetProtection/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J1">
      <selection activeCell="Q3" sqref="Q3"/>
    </sheetView>
  </sheetViews>
  <sheetFormatPr defaultColWidth="9.140625" defaultRowHeight="12.75"/>
  <cols>
    <col min="1" max="1" width="17.57421875" style="0" customWidth="1"/>
    <col min="2" max="2" width="14.7109375" style="0" customWidth="1"/>
    <col min="3" max="3" width="10.140625" style="0" customWidth="1"/>
    <col min="4" max="4" width="10.57421875" style="0" customWidth="1"/>
  </cols>
  <sheetData>
    <row r="1" ht="12.75">
      <c r="A1" t="s">
        <v>11</v>
      </c>
    </row>
    <row r="2" spans="1:2" ht="12.75">
      <c r="A2" t="s">
        <v>7</v>
      </c>
      <c r="B2">
        <v>301.6</v>
      </c>
    </row>
    <row r="3" spans="1:2" ht="12.75">
      <c r="A3" t="s">
        <v>3</v>
      </c>
      <c r="B3">
        <v>9</v>
      </c>
    </row>
    <row r="4" spans="1:4" ht="12.75">
      <c r="A4" t="s">
        <v>2</v>
      </c>
      <c r="B4" t="s">
        <v>4</v>
      </c>
      <c r="C4" t="s">
        <v>8</v>
      </c>
      <c r="D4" t="s">
        <v>6</v>
      </c>
    </row>
    <row r="5" spans="1:4" ht="12.75">
      <c r="A5">
        <v>25</v>
      </c>
      <c r="B5">
        <f>A5-9</f>
        <v>16</v>
      </c>
      <c r="C5" s="2">
        <v>221.22772277227722</v>
      </c>
      <c r="D5" s="1">
        <f>C5/$B$2</f>
        <v>0.7335136696693542</v>
      </c>
    </row>
    <row r="6" spans="1:4" ht="12.75">
      <c r="A6">
        <v>30</v>
      </c>
      <c r="B6">
        <f aca="true" t="shared" si="0" ref="B6:B12">A6-9</f>
        <v>21</v>
      </c>
      <c r="C6" s="2">
        <v>218.3168316831683</v>
      </c>
      <c r="D6" s="1">
        <f aca="true" t="shared" si="1" ref="D6:D12">C6/$B$2</f>
        <v>0.7238621740158099</v>
      </c>
    </row>
    <row r="7" spans="1:4" ht="12.75">
      <c r="A7">
        <v>35</v>
      </c>
      <c r="B7">
        <f t="shared" si="0"/>
        <v>26</v>
      </c>
      <c r="C7" s="2">
        <v>212.4950495049505</v>
      </c>
      <c r="D7" s="1">
        <f t="shared" si="1"/>
        <v>0.7045591827087218</v>
      </c>
    </row>
    <row r="8" spans="1:4" ht="12.75">
      <c r="A8">
        <v>40</v>
      </c>
      <c r="B8">
        <f t="shared" si="0"/>
        <v>31</v>
      </c>
      <c r="C8" s="2">
        <v>208.419801980198</v>
      </c>
      <c r="D8" s="1">
        <f t="shared" si="1"/>
        <v>0.6910470887937599</v>
      </c>
    </row>
    <row r="9" spans="1:4" ht="12.75">
      <c r="A9">
        <v>45</v>
      </c>
      <c r="B9">
        <f t="shared" si="0"/>
        <v>36</v>
      </c>
      <c r="C9" s="2">
        <v>203.18019801980196</v>
      </c>
      <c r="D9" s="1">
        <f t="shared" si="1"/>
        <v>0.6736743966173805</v>
      </c>
    </row>
    <row r="10" spans="1:4" ht="12.75">
      <c r="A10">
        <v>50</v>
      </c>
      <c r="B10">
        <f t="shared" si="0"/>
        <v>41</v>
      </c>
      <c r="C10" s="2">
        <v>196.1940594059406</v>
      </c>
      <c r="D10" s="1">
        <f t="shared" si="1"/>
        <v>0.6505108070488747</v>
      </c>
    </row>
    <row r="11" spans="1:4" ht="12.75">
      <c r="A11">
        <v>55</v>
      </c>
      <c r="B11">
        <f t="shared" si="0"/>
        <v>46</v>
      </c>
      <c r="C11" s="2">
        <v>190.37227722772278</v>
      </c>
      <c r="D11" s="1">
        <f t="shared" si="1"/>
        <v>0.6312078157417863</v>
      </c>
    </row>
    <row r="12" spans="1:4" ht="12.75">
      <c r="A12">
        <v>60</v>
      </c>
      <c r="B12">
        <f t="shared" si="0"/>
        <v>51</v>
      </c>
      <c r="C12" s="2">
        <v>185.13267326732674</v>
      </c>
      <c r="D12" s="1">
        <f t="shared" si="1"/>
        <v>0.6138351235654069</v>
      </c>
    </row>
    <row r="13" ht="12.75">
      <c r="D13" s="1"/>
    </row>
    <row r="14" ht="12.75">
      <c r="D14" s="1"/>
    </row>
    <row r="15" ht="12.75">
      <c r="D15" s="1"/>
    </row>
    <row r="16" ht="12.75">
      <c r="D16" s="1"/>
    </row>
    <row r="19" ht="12.75">
      <c r="A19" t="s">
        <v>10</v>
      </c>
    </row>
    <row r="20" spans="1:2" ht="12.75">
      <c r="A20" t="s">
        <v>7</v>
      </c>
      <c r="B20">
        <v>301.6</v>
      </c>
    </row>
    <row r="21" spans="1:2" ht="12.75">
      <c r="A21" t="s">
        <v>3</v>
      </c>
      <c r="B21">
        <v>9</v>
      </c>
    </row>
    <row r="22" spans="1:4" ht="12.75">
      <c r="A22" t="s">
        <v>2</v>
      </c>
      <c r="B22" t="s">
        <v>4</v>
      </c>
      <c r="C22" t="s">
        <v>8</v>
      </c>
      <c r="D22" t="s">
        <v>6</v>
      </c>
    </row>
    <row r="23" spans="1:4" ht="12.75">
      <c r="A23">
        <v>25</v>
      </c>
      <c r="B23">
        <f>A23-9</f>
        <v>16</v>
      </c>
      <c r="C23" s="2">
        <v>222.39207920792077</v>
      </c>
      <c r="D23" s="1">
        <f>C23/$B$20</f>
        <v>0.7373742679307718</v>
      </c>
    </row>
    <row r="24" spans="1:4" ht="12.75">
      <c r="A24">
        <v>30</v>
      </c>
      <c r="B24">
        <f aca="true" t="shared" si="2" ref="B24:B30">A24-9</f>
        <v>21</v>
      </c>
      <c r="C24" s="2">
        <v>221.22772277227722</v>
      </c>
      <c r="D24" s="1">
        <f aca="true" t="shared" si="3" ref="D24:D30">C24/$B$20</f>
        <v>0.7335136696693542</v>
      </c>
    </row>
    <row r="25" spans="1:4" ht="12.75">
      <c r="A25">
        <v>35</v>
      </c>
      <c r="B25">
        <f t="shared" si="2"/>
        <v>26</v>
      </c>
      <c r="C25" s="2">
        <v>221.22772277227722</v>
      </c>
      <c r="D25" s="1">
        <f t="shared" si="3"/>
        <v>0.7335136696693542</v>
      </c>
    </row>
    <row r="26" spans="1:4" ht="12.75">
      <c r="A26">
        <v>40</v>
      </c>
      <c r="B26">
        <f t="shared" si="2"/>
        <v>31</v>
      </c>
      <c r="C26" s="2">
        <v>229.3782178217822</v>
      </c>
      <c r="D26" s="1">
        <f t="shared" si="3"/>
        <v>0.7605378574992777</v>
      </c>
    </row>
    <row r="27" spans="1:4" ht="12.75">
      <c r="A27">
        <v>45</v>
      </c>
      <c r="B27">
        <f t="shared" si="2"/>
        <v>36</v>
      </c>
      <c r="C27" s="2">
        <v>235.78217821782178</v>
      </c>
      <c r="D27" s="1">
        <f t="shared" si="3"/>
        <v>0.7817711479370748</v>
      </c>
    </row>
    <row r="28" spans="1:4" ht="12.75">
      <c r="A28">
        <v>50</v>
      </c>
      <c r="B28">
        <f t="shared" si="2"/>
        <v>41</v>
      </c>
      <c r="C28" s="2">
        <v>238.69306930693065</v>
      </c>
      <c r="D28" s="1">
        <f t="shared" si="3"/>
        <v>0.7914226435906189</v>
      </c>
    </row>
    <row r="29" spans="1:4" ht="12.75">
      <c r="A29">
        <v>55</v>
      </c>
      <c r="B29">
        <f t="shared" si="2"/>
        <v>46</v>
      </c>
      <c r="C29" s="2">
        <v>241.60396039603958</v>
      </c>
      <c r="D29" s="1">
        <f t="shared" si="3"/>
        <v>0.801074139244163</v>
      </c>
    </row>
    <row r="30" spans="1:4" ht="12.75">
      <c r="A30">
        <v>60</v>
      </c>
      <c r="B30">
        <f t="shared" si="2"/>
        <v>51</v>
      </c>
      <c r="C30" s="2">
        <v>247.4257425742574</v>
      </c>
      <c r="D30" s="1">
        <f t="shared" si="3"/>
        <v>0.8203771305512513</v>
      </c>
    </row>
    <row r="31" ht="12.75">
      <c r="D31" s="1"/>
    </row>
    <row r="32" ht="12.75">
      <c r="D32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7.57421875" style="0" customWidth="1"/>
    <col min="2" max="2" width="14.7109375" style="0" customWidth="1"/>
    <col min="3" max="3" width="10.140625" style="0" customWidth="1"/>
    <col min="4" max="4" width="10.57421875" style="0" customWidth="1"/>
  </cols>
  <sheetData>
    <row r="1" ht="12.75">
      <c r="A1" t="s">
        <v>11</v>
      </c>
    </row>
    <row r="2" spans="1:2" ht="12.75">
      <c r="A2" t="s">
        <v>7</v>
      </c>
      <c r="B2">
        <v>37.7</v>
      </c>
    </row>
    <row r="3" spans="1:2" ht="12.75">
      <c r="A3" t="s">
        <v>3</v>
      </c>
      <c r="B3">
        <v>9</v>
      </c>
    </row>
    <row r="4" spans="1:4" ht="12.75">
      <c r="A4" t="s">
        <v>2</v>
      </c>
      <c r="B4" t="s">
        <v>4</v>
      </c>
      <c r="C4" t="s">
        <v>8</v>
      </c>
      <c r="D4" t="s">
        <v>6</v>
      </c>
    </row>
    <row r="5" spans="1:4" ht="12.75">
      <c r="A5">
        <v>25</v>
      </c>
      <c r="B5">
        <f>A5-9</f>
        <v>16</v>
      </c>
      <c r="C5">
        <v>2.2</v>
      </c>
      <c r="D5" s="1">
        <f>C5/$B$2</f>
        <v>0.058355437665782495</v>
      </c>
    </row>
    <row r="6" spans="1:4" ht="12.75">
      <c r="A6">
        <v>30</v>
      </c>
      <c r="B6">
        <f aca="true" t="shared" si="0" ref="B6:B12">A6-9</f>
        <v>21</v>
      </c>
      <c r="C6">
        <v>2.2</v>
      </c>
      <c r="D6" s="1">
        <f aca="true" t="shared" si="1" ref="D6:D12">C6/$B$2</f>
        <v>0.058355437665782495</v>
      </c>
    </row>
    <row r="7" spans="1:4" ht="12.75">
      <c r="A7">
        <v>35</v>
      </c>
      <c r="B7">
        <f t="shared" si="0"/>
        <v>26</v>
      </c>
      <c r="C7">
        <v>2.5</v>
      </c>
      <c r="D7" s="1">
        <f t="shared" si="1"/>
        <v>0.0663129973474801</v>
      </c>
    </row>
    <row r="8" spans="1:4" ht="12.75">
      <c r="A8">
        <v>40</v>
      </c>
      <c r="B8">
        <f t="shared" si="0"/>
        <v>31</v>
      </c>
      <c r="C8">
        <v>2.6</v>
      </c>
      <c r="D8" s="1">
        <f t="shared" si="1"/>
        <v>0.06896551724137931</v>
      </c>
    </row>
    <row r="9" spans="1:4" ht="12.75">
      <c r="A9">
        <v>45</v>
      </c>
      <c r="B9">
        <f t="shared" si="0"/>
        <v>36</v>
      </c>
      <c r="C9">
        <v>2</v>
      </c>
      <c r="D9" s="1">
        <f t="shared" si="1"/>
        <v>0.05305039787798408</v>
      </c>
    </row>
    <row r="10" spans="1:4" ht="12.75">
      <c r="A10">
        <v>50</v>
      </c>
      <c r="B10">
        <f t="shared" si="0"/>
        <v>41</v>
      </c>
      <c r="C10">
        <v>2.5</v>
      </c>
      <c r="D10" s="1">
        <f t="shared" si="1"/>
        <v>0.0663129973474801</v>
      </c>
    </row>
    <row r="11" spans="1:4" ht="12.75">
      <c r="A11">
        <v>55</v>
      </c>
      <c r="B11">
        <f t="shared" si="0"/>
        <v>46</v>
      </c>
      <c r="C11">
        <v>2.6</v>
      </c>
      <c r="D11" s="1">
        <f t="shared" si="1"/>
        <v>0.06896551724137931</v>
      </c>
    </row>
    <row r="12" spans="1:4" ht="12.75">
      <c r="A12">
        <v>60</v>
      </c>
      <c r="B12">
        <f t="shared" si="0"/>
        <v>51</v>
      </c>
      <c r="C12">
        <v>2.6</v>
      </c>
      <c r="D12" s="1">
        <f t="shared" si="1"/>
        <v>0.06896551724137931</v>
      </c>
    </row>
    <row r="13" ht="12.75">
      <c r="D13" s="1"/>
    </row>
    <row r="14" ht="12.75">
      <c r="D14" s="1"/>
    </row>
    <row r="15" ht="12.75">
      <c r="D15" s="1"/>
    </row>
    <row r="16" ht="12.75">
      <c r="D16" s="1"/>
    </row>
    <row r="19" ht="12.75">
      <c r="A19" t="s">
        <v>10</v>
      </c>
    </row>
    <row r="20" spans="1:2" ht="12.75">
      <c r="A20" t="s">
        <v>7</v>
      </c>
      <c r="B20">
        <v>37.7</v>
      </c>
    </row>
    <row r="21" spans="1:2" ht="12.75">
      <c r="A21" t="s">
        <v>3</v>
      </c>
      <c r="B21">
        <v>9</v>
      </c>
    </row>
    <row r="22" spans="1:4" ht="12.75">
      <c r="A22" t="s">
        <v>2</v>
      </c>
      <c r="B22" t="s">
        <v>4</v>
      </c>
      <c r="C22" t="s">
        <v>8</v>
      </c>
      <c r="D22" t="s">
        <v>6</v>
      </c>
    </row>
    <row r="23" spans="1:4" ht="12.75">
      <c r="A23">
        <v>25</v>
      </c>
      <c r="B23">
        <f>A23-9</f>
        <v>16</v>
      </c>
      <c r="C23">
        <v>2.2</v>
      </c>
      <c r="D23" s="1">
        <f>C23/$B$20</f>
        <v>0.058355437665782495</v>
      </c>
    </row>
    <row r="24" spans="1:4" ht="12.75">
      <c r="A24">
        <v>30</v>
      </c>
      <c r="B24">
        <f aca="true" t="shared" si="2" ref="B24:B30">A24-9</f>
        <v>21</v>
      </c>
      <c r="C24">
        <v>2.4</v>
      </c>
      <c r="D24" s="1">
        <f aca="true" t="shared" si="3" ref="D24:D30">C24/$B$20</f>
        <v>0.06366047745358089</v>
      </c>
    </row>
    <row r="25" spans="1:4" ht="12.75">
      <c r="A25">
        <v>35</v>
      </c>
      <c r="B25">
        <f t="shared" si="2"/>
        <v>26</v>
      </c>
      <c r="C25">
        <v>2.5</v>
      </c>
      <c r="D25" s="1">
        <f t="shared" si="3"/>
        <v>0.0663129973474801</v>
      </c>
    </row>
    <row r="26" spans="1:4" ht="12.75">
      <c r="A26">
        <v>40</v>
      </c>
      <c r="B26">
        <f t="shared" si="2"/>
        <v>31</v>
      </c>
      <c r="C26">
        <v>2.7</v>
      </c>
      <c r="D26" s="1">
        <f t="shared" si="3"/>
        <v>0.07161803713527852</v>
      </c>
    </row>
    <row r="27" spans="1:4" ht="12.75">
      <c r="A27">
        <v>45</v>
      </c>
      <c r="B27">
        <f t="shared" si="2"/>
        <v>36</v>
      </c>
      <c r="C27">
        <v>2.5</v>
      </c>
      <c r="D27" s="1">
        <f t="shared" si="3"/>
        <v>0.0663129973474801</v>
      </c>
    </row>
    <row r="28" spans="1:4" ht="12.75">
      <c r="A28">
        <v>50</v>
      </c>
      <c r="B28">
        <f t="shared" si="2"/>
        <v>41</v>
      </c>
      <c r="C28">
        <v>2.9</v>
      </c>
      <c r="D28" s="1">
        <f t="shared" si="3"/>
        <v>0.07692307692307691</v>
      </c>
    </row>
    <row r="29" spans="1:4" ht="12.75">
      <c r="A29">
        <v>55</v>
      </c>
      <c r="B29">
        <f t="shared" si="2"/>
        <v>46</v>
      </c>
      <c r="C29">
        <v>3.5</v>
      </c>
      <c r="D29" s="1">
        <f t="shared" si="3"/>
        <v>0.09283819628647214</v>
      </c>
    </row>
    <row r="30" spans="1:4" ht="12.75">
      <c r="A30">
        <v>60</v>
      </c>
      <c r="B30">
        <f t="shared" si="2"/>
        <v>51</v>
      </c>
      <c r="C30">
        <v>3.8</v>
      </c>
      <c r="D30" s="1">
        <f t="shared" si="3"/>
        <v>0.10079575596816975</v>
      </c>
    </row>
    <row r="31" ht="12.75">
      <c r="D31" s="1"/>
    </row>
    <row r="32" ht="12.75">
      <c r="D32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17.57421875" style="0" customWidth="1"/>
    <col min="2" max="2" width="14.7109375" style="0" customWidth="1"/>
    <col min="3" max="3" width="10.140625" style="0" customWidth="1"/>
    <col min="4" max="4" width="10.57421875" style="0" customWidth="1"/>
  </cols>
  <sheetData>
    <row r="1" ht="12.75">
      <c r="A1" t="s">
        <v>11</v>
      </c>
    </row>
    <row r="2" spans="1:2" ht="12.75">
      <c r="A2" t="s">
        <v>7</v>
      </c>
      <c r="B2">
        <v>37.7</v>
      </c>
    </row>
    <row r="3" spans="1:2" ht="12.75">
      <c r="A3" t="s">
        <v>3</v>
      </c>
      <c r="B3">
        <v>9</v>
      </c>
    </row>
    <row r="4" spans="1:4" ht="12.75">
      <c r="A4" t="s">
        <v>2</v>
      </c>
      <c r="B4" t="s">
        <v>4</v>
      </c>
      <c r="C4" t="s">
        <v>8</v>
      </c>
      <c r="D4" t="s">
        <v>6</v>
      </c>
    </row>
    <row r="5" spans="1:4" ht="12.75">
      <c r="A5">
        <v>25</v>
      </c>
      <c r="B5">
        <f>A5-9</f>
        <v>16</v>
      </c>
      <c r="C5">
        <v>5.2</v>
      </c>
      <c r="D5" s="1">
        <f>C5/$B$2</f>
        <v>0.13793103448275862</v>
      </c>
    </row>
    <row r="6" spans="1:4" ht="12.75">
      <c r="A6">
        <v>30</v>
      </c>
      <c r="B6">
        <f aca="true" t="shared" si="0" ref="B6:B12">A6-9</f>
        <v>21</v>
      </c>
      <c r="C6">
        <v>5.2</v>
      </c>
      <c r="D6" s="1">
        <f aca="true" t="shared" si="1" ref="D6:D12">C6/$B$2</f>
        <v>0.13793103448275862</v>
      </c>
    </row>
    <row r="7" spans="1:4" ht="12.75">
      <c r="A7">
        <v>35</v>
      </c>
      <c r="B7">
        <f t="shared" si="0"/>
        <v>26</v>
      </c>
      <c r="C7">
        <v>4.8</v>
      </c>
      <c r="D7" s="1">
        <f t="shared" si="1"/>
        <v>0.12732095490716178</v>
      </c>
    </row>
    <row r="8" spans="1:4" ht="12.75">
      <c r="A8">
        <v>40</v>
      </c>
      <c r="B8">
        <f t="shared" si="0"/>
        <v>31</v>
      </c>
      <c r="C8">
        <v>5</v>
      </c>
      <c r="D8" s="1">
        <f t="shared" si="1"/>
        <v>0.1326259946949602</v>
      </c>
    </row>
    <row r="9" spans="1:4" ht="12.75">
      <c r="A9">
        <v>45</v>
      </c>
      <c r="B9">
        <f t="shared" si="0"/>
        <v>36</v>
      </c>
      <c r="C9">
        <v>5</v>
      </c>
      <c r="D9" s="1">
        <f t="shared" si="1"/>
        <v>0.1326259946949602</v>
      </c>
    </row>
    <row r="10" spans="1:4" ht="12.75">
      <c r="A10">
        <v>50</v>
      </c>
      <c r="B10">
        <f t="shared" si="0"/>
        <v>41</v>
      </c>
      <c r="C10">
        <v>4.8</v>
      </c>
      <c r="D10" s="1">
        <f t="shared" si="1"/>
        <v>0.12732095490716178</v>
      </c>
    </row>
    <row r="11" spans="1:4" ht="12.75">
      <c r="A11">
        <v>55</v>
      </c>
      <c r="B11">
        <f t="shared" si="0"/>
        <v>46</v>
      </c>
      <c r="C11">
        <v>4.5</v>
      </c>
      <c r="D11" s="1">
        <f t="shared" si="1"/>
        <v>0.11936339522546419</v>
      </c>
    </row>
    <row r="12" spans="1:4" ht="12.75">
      <c r="A12">
        <v>60</v>
      </c>
      <c r="B12">
        <f t="shared" si="0"/>
        <v>51</v>
      </c>
      <c r="C12">
        <v>4.8</v>
      </c>
      <c r="D12" s="1">
        <f t="shared" si="1"/>
        <v>0.12732095490716178</v>
      </c>
    </row>
    <row r="13" ht="12.75">
      <c r="D13" s="1"/>
    </row>
    <row r="14" ht="12.75">
      <c r="D14" s="1"/>
    </row>
    <row r="15" ht="12.75">
      <c r="D15" s="1"/>
    </row>
    <row r="16" ht="12.75">
      <c r="D16" s="1"/>
    </row>
    <row r="19" ht="12.75">
      <c r="A19" t="s">
        <v>10</v>
      </c>
    </row>
    <row r="20" spans="1:2" ht="12.75">
      <c r="A20" t="s">
        <v>7</v>
      </c>
      <c r="B20">
        <v>37.7</v>
      </c>
    </row>
    <row r="21" spans="1:2" ht="12.75">
      <c r="A21" t="s">
        <v>3</v>
      </c>
      <c r="B21">
        <v>9</v>
      </c>
    </row>
    <row r="22" spans="1:4" ht="12.75">
      <c r="A22" t="s">
        <v>2</v>
      </c>
      <c r="B22" t="s">
        <v>4</v>
      </c>
      <c r="C22" t="s">
        <v>8</v>
      </c>
      <c r="D22" t="s">
        <v>6</v>
      </c>
    </row>
    <row r="23" spans="1:4" ht="12.75">
      <c r="A23">
        <v>25</v>
      </c>
      <c r="B23">
        <f>A23-9</f>
        <v>16</v>
      </c>
      <c r="C23">
        <v>5.3</v>
      </c>
      <c r="D23" s="1">
        <f>C23/$B$20</f>
        <v>0.14058355437665782</v>
      </c>
    </row>
    <row r="24" spans="1:4" ht="12.75">
      <c r="A24">
        <v>30</v>
      </c>
      <c r="B24">
        <f aca="true" t="shared" si="2" ref="B24:B30">A24-9</f>
        <v>21</v>
      </c>
      <c r="C24">
        <v>5.8</v>
      </c>
      <c r="D24" s="1">
        <f aca="true" t="shared" si="3" ref="D24:D30">C24/$B$20</f>
        <v>0.15384615384615383</v>
      </c>
    </row>
    <row r="25" spans="1:4" ht="12.75">
      <c r="A25">
        <v>35</v>
      </c>
      <c r="B25">
        <f t="shared" si="2"/>
        <v>26</v>
      </c>
      <c r="C25">
        <v>5.3</v>
      </c>
      <c r="D25" s="1">
        <f t="shared" si="3"/>
        <v>0.14058355437665782</v>
      </c>
    </row>
    <row r="26" spans="1:4" ht="12.75">
      <c r="A26">
        <v>40</v>
      </c>
      <c r="B26">
        <f t="shared" si="2"/>
        <v>31</v>
      </c>
      <c r="C26">
        <v>6.1</v>
      </c>
      <c r="D26" s="1">
        <f t="shared" si="3"/>
        <v>0.16180371352785144</v>
      </c>
    </row>
    <row r="27" spans="1:4" ht="12.75">
      <c r="A27">
        <v>45</v>
      </c>
      <c r="B27">
        <f t="shared" si="2"/>
        <v>36</v>
      </c>
      <c r="C27">
        <v>5.9</v>
      </c>
      <c r="D27" s="1">
        <f t="shared" si="3"/>
        <v>0.15649867374005305</v>
      </c>
    </row>
    <row r="28" spans="1:4" ht="12.75">
      <c r="A28">
        <v>50</v>
      </c>
      <c r="B28">
        <f t="shared" si="2"/>
        <v>41</v>
      </c>
      <c r="C28">
        <v>6.1</v>
      </c>
      <c r="D28" s="1">
        <f t="shared" si="3"/>
        <v>0.16180371352785144</v>
      </c>
    </row>
    <row r="29" spans="1:4" ht="12.75">
      <c r="A29">
        <v>55</v>
      </c>
      <c r="B29">
        <f t="shared" si="2"/>
        <v>46</v>
      </c>
      <c r="C29">
        <v>6</v>
      </c>
      <c r="D29" s="1">
        <f t="shared" si="3"/>
        <v>0.15915119363395225</v>
      </c>
    </row>
    <row r="30" spans="1:4" ht="12.75">
      <c r="A30">
        <v>60</v>
      </c>
      <c r="B30">
        <f t="shared" si="2"/>
        <v>51</v>
      </c>
      <c r="C30">
        <v>7.8</v>
      </c>
      <c r="D30" s="1">
        <f t="shared" si="3"/>
        <v>0.2068965517241379</v>
      </c>
    </row>
    <row r="31" ht="12.75">
      <c r="D31" s="1"/>
    </row>
    <row r="32" ht="12.75">
      <c r="D32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7.57421875" style="0" customWidth="1"/>
    <col min="2" max="2" width="14.7109375" style="0" customWidth="1"/>
    <col min="3" max="3" width="10.140625" style="0" customWidth="1"/>
    <col min="4" max="4" width="10.57421875" style="0" customWidth="1"/>
  </cols>
  <sheetData>
    <row r="1" ht="12.75">
      <c r="A1" t="s">
        <v>11</v>
      </c>
    </row>
    <row r="2" spans="1:2" ht="12.75">
      <c r="A2" t="s">
        <v>7</v>
      </c>
      <c r="B2">
        <v>37.7</v>
      </c>
    </row>
    <row r="3" spans="1:2" ht="12.75">
      <c r="A3" t="s">
        <v>3</v>
      </c>
      <c r="B3">
        <v>9</v>
      </c>
    </row>
    <row r="4" spans="1:4" ht="12.75">
      <c r="A4" t="s">
        <v>2</v>
      </c>
      <c r="B4" t="s">
        <v>4</v>
      </c>
      <c r="C4" t="s">
        <v>8</v>
      </c>
      <c r="D4" t="s">
        <v>6</v>
      </c>
    </row>
    <row r="5" spans="1:4" ht="12.75">
      <c r="A5">
        <v>25</v>
      </c>
      <c r="B5">
        <f>A5-9</f>
        <v>16</v>
      </c>
      <c r="C5">
        <v>4</v>
      </c>
      <c r="D5" s="1">
        <f>C5/$B$2</f>
        <v>0.10610079575596816</v>
      </c>
    </row>
    <row r="6" spans="1:4" ht="12.75">
      <c r="A6">
        <v>30</v>
      </c>
      <c r="B6">
        <f aca="true" t="shared" si="0" ref="B6:B12">A6-9</f>
        <v>21</v>
      </c>
      <c r="C6">
        <v>4.2</v>
      </c>
      <c r="D6" s="1">
        <f aca="true" t="shared" si="1" ref="D6:D12">C6/$B$2</f>
        <v>0.11140583554376657</v>
      </c>
    </row>
    <row r="7" spans="1:4" ht="12.75">
      <c r="A7">
        <v>35</v>
      </c>
      <c r="B7">
        <f t="shared" si="0"/>
        <v>26</v>
      </c>
      <c r="C7">
        <v>4.2</v>
      </c>
      <c r="D7" s="1">
        <f t="shared" si="1"/>
        <v>0.11140583554376657</v>
      </c>
    </row>
    <row r="8" spans="1:4" ht="12.75">
      <c r="A8">
        <v>40</v>
      </c>
      <c r="B8">
        <f t="shared" si="0"/>
        <v>31</v>
      </c>
      <c r="C8">
        <v>3.7</v>
      </c>
      <c r="D8" s="1">
        <f t="shared" si="1"/>
        <v>0.09814323607427056</v>
      </c>
    </row>
    <row r="9" spans="1:4" ht="12.75">
      <c r="A9">
        <v>45</v>
      </c>
      <c r="B9">
        <f t="shared" si="0"/>
        <v>36</v>
      </c>
      <c r="C9">
        <v>3.6</v>
      </c>
      <c r="D9" s="1">
        <f t="shared" si="1"/>
        <v>0.09549071618037135</v>
      </c>
    </row>
    <row r="10" spans="1:4" ht="12.75">
      <c r="A10">
        <v>50</v>
      </c>
      <c r="B10">
        <f t="shared" si="0"/>
        <v>41</v>
      </c>
      <c r="C10">
        <v>4</v>
      </c>
      <c r="D10" s="1">
        <f t="shared" si="1"/>
        <v>0.10610079575596816</v>
      </c>
    </row>
    <row r="11" spans="1:4" ht="12.75">
      <c r="A11">
        <v>55</v>
      </c>
      <c r="B11">
        <f t="shared" si="0"/>
        <v>46</v>
      </c>
      <c r="C11">
        <v>3.9</v>
      </c>
      <c r="D11" s="1">
        <f t="shared" si="1"/>
        <v>0.10344827586206895</v>
      </c>
    </row>
    <row r="12" spans="1:4" ht="12.75">
      <c r="A12">
        <v>60</v>
      </c>
      <c r="B12">
        <f t="shared" si="0"/>
        <v>51</v>
      </c>
      <c r="C12">
        <v>3.6</v>
      </c>
      <c r="D12" s="1">
        <f t="shared" si="1"/>
        <v>0.09549071618037135</v>
      </c>
    </row>
    <row r="13" ht="12.75">
      <c r="D13" s="1"/>
    </row>
    <row r="14" ht="12.75">
      <c r="D14" s="1"/>
    </row>
    <row r="15" ht="12.75">
      <c r="D15" s="1"/>
    </row>
    <row r="16" ht="12.75">
      <c r="D16" s="1"/>
    </row>
    <row r="19" ht="12.75">
      <c r="A19" t="s">
        <v>10</v>
      </c>
    </row>
    <row r="20" spans="1:2" ht="12.75">
      <c r="A20" t="s">
        <v>7</v>
      </c>
      <c r="B20">
        <v>37.7</v>
      </c>
    </row>
    <row r="21" spans="1:2" ht="12.75">
      <c r="A21" t="s">
        <v>3</v>
      </c>
      <c r="B21">
        <v>9</v>
      </c>
    </row>
    <row r="22" spans="1:4" ht="12.75">
      <c r="A22" t="s">
        <v>2</v>
      </c>
      <c r="B22" t="s">
        <v>4</v>
      </c>
      <c r="C22" t="s">
        <v>8</v>
      </c>
      <c r="D22" t="s">
        <v>6</v>
      </c>
    </row>
    <row r="23" spans="1:4" ht="12.75">
      <c r="A23">
        <v>25</v>
      </c>
      <c r="B23">
        <f>A23-9</f>
        <v>16</v>
      </c>
      <c r="C23">
        <v>3.9</v>
      </c>
      <c r="D23" s="1">
        <f>C23/$B$20</f>
        <v>0.10344827586206895</v>
      </c>
    </row>
    <row r="24" spans="1:4" ht="12.75">
      <c r="A24">
        <v>30</v>
      </c>
      <c r="B24">
        <f aca="true" t="shared" si="2" ref="B24:B30">A24-9</f>
        <v>21</v>
      </c>
      <c r="C24">
        <v>4.6</v>
      </c>
      <c r="D24" s="1">
        <f aca="true" t="shared" si="3" ref="D24:D30">C24/$B$20</f>
        <v>0.12201591511936338</v>
      </c>
    </row>
    <row r="25" spans="1:4" ht="12.75">
      <c r="A25">
        <v>35</v>
      </c>
      <c r="B25">
        <f t="shared" si="2"/>
        <v>26</v>
      </c>
      <c r="C25">
        <v>4.4</v>
      </c>
      <c r="D25" s="1">
        <f t="shared" si="3"/>
        <v>0.11671087533156499</v>
      </c>
    </row>
    <row r="26" spans="1:4" ht="12.75">
      <c r="A26">
        <v>40</v>
      </c>
      <c r="B26">
        <f t="shared" si="2"/>
        <v>31</v>
      </c>
      <c r="C26">
        <v>4.3</v>
      </c>
      <c r="D26" s="1">
        <f t="shared" si="3"/>
        <v>0.11405835543766576</v>
      </c>
    </row>
    <row r="27" spans="1:4" ht="12.75">
      <c r="A27">
        <v>45</v>
      </c>
      <c r="B27">
        <f t="shared" si="2"/>
        <v>36</v>
      </c>
      <c r="C27">
        <v>4.5</v>
      </c>
      <c r="D27" s="1">
        <f t="shared" si="3"/>
        <v>0.11936339522546419</v>
      </c>
    </row>
    <row r="28" spans="1:4" ht="12.75">
      <c r="A28">
        <v>50</v>
      </c>
      <c r="B28">
        <f t="shared" si="2"/>
        <v>41</v>
      </c>
      <c r="C28">
        <v>5.3</v>
      </c>
      <c r="D28" s="1">
        <f t="shared" si="3"/>
        <v>0.14058355437665782</v>
      </c>
    </row>
    <row r="29" spans="1:4" ht="12.75">
      <c r="A29">
        <v>55</v>
      </c>
      <c r="B29">
        <f t="shared" si="2"/>
        <v>46</v>
      </c>
      <c r="C29">
        <v>5.3</v>
      </c>
      <c r="D29" s="1">
        <f t="shared" si="3"/>
        <v>0.14058355437665782</v>
      </c>
    </row>
    <row r="30" spans="1:4" ht="12.75">
      <c r="A30">
        <v>60</v>
      </c>
      <c r="B30">
        <f t="shared" si="2"/>
        <v>51</v>
      </c>
      <c r="C30">
        <v>5.7</v>
      </c>
      <c r="D30" s="1">
        <f t="shared" si="3"/>
        <v>0.15119363395225463</v>
      </c>
    </row>
    <row r="31" ht="12.75">
      <c r="D31" s="1"/>
    </row>
    <row r="32" ht="12.75">
      <c r="D32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J35" sqref="J35"/>
    </sheetView>
  </sheetViews>
  <sheetFormatPr defaultColWidth="9.140625" defaultRowHeight="12.75"/>
  <cols>
    <col min="1" max="1" width="17.57421875" style="0" customWidth="1"/>
    <col min="2" max="2" width="14.7109375" style="0" customWidth="1"/>
    <col min="3" max="3" width="10.140625" style="0" customWidth="1"/>
    <col min="4" max="4" width="10.57421875" style="0" customWidth="1"/>
  </cols>
  <sheetData>
    <row r="1" ht="12.75">
      <c r="A1" t="s">
        <v>11</v>
      </c>
    </row>
    <row r="2" spans="1:2" ht="12.75">
      <c r="A2" t="s">
        <v>7</v>
      </c>
      <c r="B2">
        <v>37.7</v>
      </c>
    </row>
    <row r="3" spans="1:2" ht="12.75">
      <c r="A3" t="s">
        <v>3</v>
      </c>
      <c r="B3">
        <v>9</v>
      </c>
    </row>
    <row r="4" spans="1:4" ht="12.75">
      <c r="A4" t="s">
        <v>2</v>
      </c>
      <c r="B4" t="s">
        <v>4</v>
      </c>
      <c r="C4" t="s">
        <v>8</v>
      </c>
      <c r="D4" t="s">
        <v>6</v>
      </c>
    </row>
    <row r="5" spans="1:4" ht="12.75">
      <c r="A5">
        <v>25</v>
      </c>
      <c r="B5">
        <f>A5-9</f>
        <v>16</v>
      </c>
      <c r="C5">
        <v>8</v>
      </c>
      <c r="D5" s="1">
        <f>C5/$B$2</f>
        <v>0.21220159151193632</v>
      </c>
    </row>
    <row r="6" spans="1:4" ht="12.75">
      <c r="A6">
        <v>30</v>
      </c>
      <c r="B6">
        <f aca="true" t="shared" si="0" ref="B6:B12">A6-9</f>
        <v>21</v>
      </c>
      <c r="C6">
        <v>8.7</v>
      </c>
      <c r="D6" s="1">
        <f aca="true" t="shared" si="1" ref="D6:D12">C6/$B$2</f>
        <v>0.23076923076923073</v>
      </c>
    </row>
    <row r="7" spans="1:4" ht="12.75">
      <c r="A7">
        <v>35</v>
      </c>
      <c r="B7">
        <f t="shared" si="0"/>
        <v>26</v>
      </c>
      <c r="C7">
        <v>9</v>
      </c>
      <c r="D7" s="1">
        <f t="shared" si="1"/>
        <v>0.23872679045092837</v>
      </c>
    </row>
    <row r="8" spans="1:4" ht="12.75">
      <c r="A8">
        <v>40</v>
      </c>
      <c r="B8">
        <f t="shared" si="0"/>
        <v>31</v>
      </c>
      <c r="C8">
        <v>8</v>
      </c>
      <c r="D8" s="1">
        <f t="shared" si="1"/>
        <v>0.21220159151193632</v>
      </c>
    </row>
    <row r="9" spans="1:4" ht="12.75">
      <c r="A9">
        <v>45</v>
      </c>
      <c r="B9">
        <f t="shared" si="0"/>
        <v>36</v>
      </c>
      <c r="C9">
        <v>7.4</v>
      </c>
      <c r="D9" s="1">
        <f t="shared" si="1"/>
        <v>0.1962864721485411</v>
      </c>
    </row>
    <row r="10" spans="1:4" ht="12.75">
      <c r="A10">
        <v>50</v>
      </c>
      <c r="B10">
        <f t="shared" si="0"/>
        <v>41</v>
      </c>
      <c r="C10">
        <v>7.1</v>
      </c>
      <c r="D10" s="1">
        <f t="shared" si="1"/>
        <v>0.18832891246684347</v>
      </c>
    </row>
    <row r="11" spans="1:4" ht="12.75">
      <c r="A11">
        <v>55</v>
      </c>
      <c r="B11">
        <f t="shared" si="0"/>
        <v>46</v>
      </c>
      <c r="C11">
        <v>7.6</v>
      </c>
      <c r="D11" s="1">
        <f t="shared" si="1"/>
        <v>0.2015915119363395</v>
      </c>
    </row>
    <row r="12" spans="1:4" ht="12.75">
      <c r="A12">
        <v>60</v>
      </c>
      <c r="B12">
        <f t="shared" si="0"/>
        <v>51</v>
      </c>
      <c r="C12">
        <v>6.5</v>
      </c>
      <c r="D12" s="1">
        <f t="shared" si="1"/>
        <v>0.17241379310344826</v>
      </c>
    </row>
    <row r="13" ht="12.75">
      <c r="D13" s="1"/>
    </row>
    <row r="14" ht="12.75">
      <c r="D14" s="1"/>
    </row>
    <row r="15" ht="12.75">
      <c r="D15" s="1"/>
    </row>
    <row r="16" ht="12.75">
      <c r="D16" s="1"/>
    </row>
    <row r="19" ht="12.75">
      <c r="A19" t="s">
        <v>10</v>
      </c>
    </row>
    <row r="20" spans="1:2" ht="12.75">
      <c r="A20" t="s">
        <v>7</v>
      </c>
      <c r="B20">
        <v>37.7</v>
      </c>
    </row>
    <row r="21" spans="1:2" ht="12.75">
      <c r="A21" t="s">
        <v>3</v>
      </c>
      <c r="B21">
        <v>9</v>
      </c>
    </row>
    <row r="22" spans="1:4" ht="12.75">
      <c r="A22" t="s">
        <v>2</v>
      </c>
      <c r="B22" t="s">
        <v>4</v>
      </c>
      <c r="C22" t="s">
        <v>8</v>
      </c>
      <c r="D22" t="s">
        <v>6</v>
      </c>
    </row>
    <row r="23" spans="1:4" ht="12.75">
      <c r="A23">
        <v>25</v>
      </c>
      <c r="B23">
        <f>A23-9</f>
        <v>16</v>
      </c>
      <c r="C23">
        <v>8.4</v>
      </c>
      <c r="D23" s="1">
        <f>C23/$B$20</f>
        <v>0.22281167108753314</v>
      </c>
    </row>
    <row r="24" spans="1:4" ht="12.75">
      <c r="A24">
        <v>30</v>
      </c>
      <c r="B24">
        <f aca="true" t="shared" si="2" ref="B24:B30">A24-9</f>
        <v>21</v>
      </c>
      <c r="C24">
        <v>9</v>
      </c>
      <c r="D24" s="1">
        <f aca="true" t="shared" si="3" ref="D24:D30">C24/$B$20</f>
        <v>0.23872679045092837</v>
      </c>
    </row>
    <row r="25" spans="1:4" ht="12.75">
      <c r="A25">
        <v>35</v>
      </c>
      <c r="B25">
        <f t="shared" si="2"/>
        <v>26</v>
      </c>
      <c r="C25">
        <v>9.6</v>
      </c>
      <c r="D25" s="1">
        <f t="shared" si="3"/>
        <v>0.25464190981432355</v>
      </c>
    </row>
    <row r="26" spans="1:4" ht="12.75">
      <c r="A26">
        <v>40</v>
      </c>
      <c r="B26">
        <f t="shared" si="2"/>
        <v>31</v>
      </c>
      <c r="C26">
        <v>10.1</v>
      </c>
      <c r="D26" s="1">
        <f t="shared" si="3"/>
        <v>0.2679045092838196</v>
      </c>
    </row>
    <row r="27" spans="1:4" ht="12.75">
      <c r="A27">
        <v>45</v>
      </c>
      <c r="B27">
        <f t="shared" si="2"/>
        <v>36</v>
      </c>
      <c r="C27">
        <v>10.2</v>
      </c>
      <c r="D27" s="1">
        <f t="shared" si="3"/>
        <v>0.2705570291777188</v>
      </c>
    </row>
    <row r="28" spans="1:4" ht="12.75">
      <c r="A28">
        <v>50</v>
      </c>
      <c r="B28">
        <f t="shared" si="2"/>
        <v>41</v>
      </c>
      <c r="C28">
        <v>10</v>
      </c>
      <c r="D28" s="1">
        <f t="shared" si="3"/>
        <v>0.2652519893899204</v>
      </c>
    </row>
    <row r="29" spans="1:4" ht="12.75">
      <c r="A29">
        <v>55</v>
      </c>
      <c r="B29">
        <f t="shared" si="2"/>
        <v>46</v>
      </c>
      <c r="C29">
        <v>11.3</v>
      </c>
      <c r="D29" s="1">
        <f t="shared" si="3"/>
        <v>0.29973474801061006</v>
      </c>
    </row>
    <row r="30" spans="1:4" ht="12.75">
      <c r="A30">
        <v>60</v>
      </c>
      <c r="B30">
        <f t="shared" si="2"/>
        <v>51</v>
      </c>
      <c r="C30">
        <v>12.1</v>
      </c>
      <c r="D30" s="1">
        <f t="shared" si="3"/>
        <v>0.3209549071618037</v>
      </c>
    </row>
    <row r="31" ht="12.75">
      <c r="D31" s="1"/>
    </row>
    <row r="32" ht="12.75">
      <c r="D32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="85" zoomScaleNormal="85" zoomScalePageLayoutView="0" workbookViewId="0" topLeftCell="A3">
      <selection activeCell="I32" sqref="I32"/>
    </sheetView>
  </sheetViews>
  <sheetFormatPr defaultColWidth="9.140625" defaultRowHeight="12.75"/>
  <cols>
    <col min="1" max="1" width="17.57421875" style="0" customWidth="1"/>
    <col min="2" max="2" width="14.7109375" style="0" customWidth="1"/>
    <col min="3" max="3" width="10.140625" style="0" customWidth="1"/>
    <col min="4" max="4" width="10.57421875" style="0" customWidth="1"/>
  </cols>
  <sheetData>
    <row r="1" ht="12.75">
      <c r="A1" t="s">
        <v>0</v>
      </c>
    </row>
    <row r="2" spans="1:2" ht="12.75">
      <c r="A2" t="s">
        <v>1</v>
      </c>
      <c r="B2">
        <v>0.385</v>
      </c>
    </row>
    <row r="3" spans="1:2" ht="12.75">
      <c r="A3" t="s">
        <v>3</v>
      </c>
      <c r="B3">
        <v>340</v>
      </c>
    </row>
    <row r="4" spans="1:4" ht="12.75">
      <c r="A4" t="s">
        <v>2</v>
      </c>
      <c r="B4" t="s">
        <v>4</v>
      </c>
      <c r="C4" t="s">
        <v>5</v>
      </c>
      <c r="D4" t="s">
        <v>6</v>
      </c>
    </row>
    <row r="5" spans="1:4" ht="12.75">
      <c r="A5">
        <v>0</v>
      </c>
      <c r="B5">
        <f aca="true" t="shared" si="0" ref="B5:B16">A5+20</f>
        <v>20</v>
      </c>
      <c r="C5">
        <v>9300</v>
      </c>
      <c r="D5" s="1">
        <f>10^-6*C5/$B$2</f>
        <v>0.024155844155844153</v>
      </c>
    </row>
    <row r="6" spans="1:4" ht="12.75">
      <c r="A6">
        <v>5</v>
      </c>
      <c r="B6">
        <f t="shared" si="0"/>
        <v>25</v>
      </c>
      <c r="C6">
        <v>8600</v>
      </c>
      <c r="D6" s="1">
        <f aca="true" t="shared" si="1" ref="D6:D16">10^-6*C6/$B$2</f>
        <v>0.022337662337662337</v>
      </c>
    </row>
    <row r="7" spans="1:4" ht="12.75">
      <c r="A7">
        <v>10</v>
      </c>
      <c r="B7">
        <f t="shared" si="0"/>
        <v>30</v>
      </c>
      <c r="C7">
        <v>6900</v>
      </c>
      <c r="D7" s="1">
        <f t="shared" si="1"/>
        <v>0.017922077922077922</v>
      </c>
    </row>
    <row r="8" spans="1:4" ht="12.75">
      <c r="A8">
        <v>15</v>
      </c>
      <c r="B8">
        <f t="shared" si="0"/>
        <v>35</v>
      </c>
      <c r="C8">
        <v>5500</v>
      </c>
      <c r="D8" s="1">
        <f t="shared" si="1"/>
        <v>0.014285714285714285</v>
      </c>
    </row>
    <row r="9" spans="1:4" ht="12.75">
      <c r="A9">
        <v>20</v>
      </c>
      <c r="B9">
        <f t="shared" si="0"/>
        <v>40</v>
      </c>
      <c r="C9">
        <v>3600</v>
      </c>
      <c r="D9" s="1">
        <f t="shared" si="1"/>
        <v>0.00935064935064935</v>
      </c>
    </row>
    <row r="10" spans="1:4" ht="12.75">
      <c r="A10">
        <v>25</v>
      </c>
      <c r="B10">
        <f t="shared" si="0"/>
        <v>45</v>
      </c>
      <c r="C10">
        <v>1800</v>
      </c>
      <c r="D10" s="1">
        <f t="shared" si="1"/>
        <v>0.004675324675324675</v>
      </c>
    </row>
    <row r="11" spans="1:4" ht="12.75">
      <c r="A11">
        <v>30</v>
      </c>
      <c r="B11">
        <f t="shared" si="0"/>
        <v>50</v>
      </c>
      <c r="C11">
        <v>540</v>
      </c>
      <c r="D11" s="1">
        <f t="shared" si="1"/>
        <v>0.0014025974025974027</v>
      </c>
    </row>
    <row r="12" spans="1:4" ht="12.75">
      <c r="A12">
        <v>34</v>
      </c>
      <c r="B12">
        <f t="shared" si="0"/>
        <v>54</v>
      </c>
      <c r="C12">
        <v>96</v>
      </c>
      <c r="D12" s="1">
        <f t="shared" si="1"/>
        <v>0.00024935064935064933</v>
      </c>
    </row>
    <row r="13" spans="1:4" ht="12.75">
      <c r="A13">
        <v>35</v>
      </c>
      <c r="B13">
        <f t="shared" si="0"/>
        <v>55</v>
      </c>
      <c r="C13">
        <v>142</v>
      </c>
      <c r="D13" s="1">
        <f t="shared" si="1"/>
        <v>0.0003688311688311688</v>
      </c>
    </row>
    <row r="14" spans="1:4" ht="12.75">
      <c r="A14">
        <v>36</v>
      </c>
      <c r="B14">
        <f t="shared" si="0"/>
        <v>56</v>
      </c>
      <c r="C14">
        <v>340</v>
      </c>
      <c r="D14" s="1">
        <f t="shared" si="1"/>
        <v>0.000883116883116883</v>
      </c>
    </row>
    <row r="15" spans="1:4" ht="12.75">
      <c r="A15">
        <v>40</v>
      </c>
      <c r="B15">
        <f t="shared" si="0"/>
        <v>60</v>
      </c>
      <c r="C15">
        <v>1700</v>
      </c>
      <c r="D15" s="1">
        <f t="shared" si="1"/>
        <v>0.004415584415584415</v>
      </c>
    </row>
    <row r="16" spans="1:4" ht="12.75">
      <c r="A16">
        <v>45</v>
      </c>
      <c r="B16">
        <f t="shared" si="0"/>
        <v>65</v>
      </c>
      <c r="C16">
        <v>7400</v>
      </c>
      <c r="D16" s="1">
        <f t="shared" si="1"/>
        <v>0.019220779220779218</v>
      </c>
    </row>
    <row r="19" ht="12.75">
      <c r="A19" t="s">
        <v>9</v>
      </c>
    </row>
    <row r="20" spans="1:2" ht="12.75">
      <c r="A20" t="s">
        <v>1</v>
      </c>
      <c r="B20">
        <v>0.0107</v>
      </c>
    </row>
    <row r="21" spans="1:2" ht="12.75">
      <c r="A21" t="s">
        <v>3</v>
      </c>
      <c r="B21">
        <v>340</v>
      </c>
    </row>
    <row r="22" spans="1:4" ht="12.75">
      <c r="A22" t="s">
        <v>2</v>
      </c>
      <c r="B22" t="s">
        <v>4</v>
      </c>
      <c r="C22" t="s">
        <v>5</v>
      </c>
      <c r="D22" t="s">
        <v>6</v>
      </c>
    </row>
    <row r="23" spans="1:4" ht="12.75">
      <c r="A23">
        <v>0</v>
      </c>
      <c r="B23">
        <f aca="true" t="shared" si="2" ref="B23:B31">A23+20</f>
        <v>20</v>
      </c>
      <c r="C23">
        <v>390</v>
      </c>
      <c r="D23" s="1">
        <f aca="true" t="shared" si="3" ref="D23:D31">10^-6*C23/$B$20</f>
        <v>0.03644859813084112</v>
      </c>
    </row>
    <row r="24" spans="1:4" ht="12.75">
      <c r="A24">
        <v>10</v>
      </c>
      <c r="B24">
        <f t="shared" si="2"/>
        <v>30</v>
      </c>
      <c r="C24">
        <v>440</v>
      </c>
      <c r="D24" s="1">
        <f t="shared" si="3"/>
        <v>0.041121495327102804</v>
      </c>
    </row>
    <row r="25" spans="1:4" ht="12.75">
      <c r="A25">
        <v>15</v>
      </c>
      <c r="B25">
        <f t="shared" si="2"/>
        <v>35</v>
      </c>
      <c r="C25">
        <v>520</v>
      </c>
      <c r="D25" s="1">
        <f t="shared" si="3"/>
        <v>0.048598130841121495</v>
      </c>
    </row>
    <row r="26" spans="1:4" ht="12.75">
      <c r="A26">
        <v>20</v>
      </c>
      <c r="B26">
        <f t="shared" si="2"/>
        <v>40</v>
      </c>
      <c r="C26">
        <v>600</v>
      </c>
      <c r="D26" s="1">
        <f t="shared" si="3"/>
        <v>0.056074766355140186</v>
      </c>
    </row>
    <row r="27" spans="1:4" ht="12.75">
      <c r="A27">
        <v>25</v>
      </c>
      <c r="B27">
        <f t="shared" si="2"/>
        <v>45</v>
      </c>
      <c r="C27">
        <v>750</v>
      </c>
      <c r="D27" s="1">
        <f t="shared" si="3"/>
        <v>0.07009345794392524</v>
      </c>
    </row>
    <row r="28" spans="1:4" ht="12.75">
      <c r="A28">
        <v>30</v>
      </c>
      <c r="B28">
        <f t="shared" si="2"/>
        <v>50</v>
      </c>
      <c r="C28">
        <v>920</v>
      </c>
      <c r="D28" s="1">
        <f t="shared" si="3"/>
        <v>0.08598130841121494</v>
      </c>
    </row>
    <row r="29" spans="1:4" ht="12.75">
      <c r="A29">
        <v>35</v>
      </c>
      <c r="B29">
        <f t="shared" si="2"/>
        <v>55</v>
      </c>
      <c r="C29">
        <v>1200</v>
      </c>
      <c r="D29" s="1">
        <f t="shared" si="3"/>
        <v>0.11214953271028037</v>
      </c>
    </row>
    <row r="30" spans="1:4" ht="12.75">
      <c r="A30">
        <v>40</v>
      </c>
      <c r="B30">
        <f t="shared" si="2"/>
        <v>60</v>
      </c>
      <c r="C30">
        <v>1600</v>
      </c>
      <c r="D30" s="1">
        <f t="shared" si="3"/>
        <v>0.14953271028037382</v>
      </c>
    </row>
    <row r="31" spans="1:4" ht="12.75">
      <c r="A31">
        <v>45</v>
      </c>
      <c r="B31">
        <f t="shared" si="2"/>
        <v>65</v>
      </c>
      <c r="C31">
        <v>2100</v>
      </c>
      <c r="D31" s="1">
        <f t="shared" si="3"/>
        <v>0.19626168224299065</v>
      </c>
    </row>
    <row r="32" ht="12.75">
      <c r="D32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Q17" sqref="Q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Caltech</dc:creator>
  <cp:keywords/>
  <dc:description/>
  <cp:lastModifiedBy>smith</cp:lastModifiedBy>
  <cp:lastPrinted>2008-03-07T23:15:35Z</cp:lastPrinted>
  <dcterms:created xsi:type="dcterms:W3CDTF">2007-08-16T00:09:21Z</dcterms:created>
  <dcterms:modified xsi:type="dcterms:W3CDTF">2013-09-17T23:00:24Z</dcterms:modified>
  <cp:category/>
  <cp:version/>
  <cp:contentType/>
  <cp:contentStatus/>
</cp:coreProperties>
</file>