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320" windowHeight="13740" activeTab="3"/>
  </bookViews>
  <sheets>
    <sheet name="BSC1-L1" sheetId="8" r:id="rId1"/>
    <sheet name="BSC2-L1" sheetId="3" r:id="rId2"/>
    <sheet name="BSC3-L1" sheetId="5" r:id="rId3"/>
    <sheet name="BSC4-L1" sheetId="9" r:id="rId4"/>
    <sheet name="BSC5-L1" sheetId="10" r:id="rId5"/>
  </sheets>
  <calcPr calcId="145621"/>
</workbook>
</file>

<file path=xl/calcChain.xml><?xml version="1.0" encoding="utf-8"?>
<calcChain xmlns="http://schemas.openxmlformats.org/spreadsheetml/2006/main">
  <c r="N11" i="9" l="1"/>
  <c r="O17" i="9"/>
  <c r="N11" i="10" l="1"/>
  <c r="O17" i="10"/>
  <c r="L3" i="10"/>
  <c r="M28" i="10" l="1"/>
  <c r="N16" i="10" s="1"/>
  <c r="O16" i="10" s="1"/>
  <c r="L28" i="10"/>
  <c r="M27" i="10"/>
  <c r="L16" i="10" s="1"/>
  <c r="L27" i="10"/>
  <c r="M26" i="10"/>
  <c r="J16" i="10" s="1"/>
  <c r="O11" i="10"/>
  <c r="K11" i="10"/>
  <c r="L11" i="10" s="1"/>
  <c r="I11" i="10"/>
  <c r="J11" i="10" s="1"/>
  <c r="N6" i="10"/>
  <c r="O6" i="10" s="1"/>
  <c r="K6" i="10"/>
  <c r="L6" i="10" s="1"/>
  <c r="I6" i="10"/>
  <c r="J6" i="10" s="1"/>
  <c r="O3" i="10"/>
  <c r="J3" i="10"/>
  <c r="J20" i="10" s="1"/>
  <c r="J19" i="10" l="1"/>
  <c r="J21" i="10" s="1"/>
  <c r="L19" i="10"/>
  <c r="O19" i="10"/>
  <c r="O11" i="9"/>
  <c r="K11" i="9"/>
  <c r="L11" i="9" s="1"/>
  <c r="I11" i="9"/>
  <c r="J11" i="9" s="1"/>
  <c r="M28" i="9"/>
  <c r="N16" i="9" s="1"/>
  <c r="O16" i="9" s="1"/>
  <c r="L28" i="9"/>
  <c r="M27" i="9"/>
  <c r="L16" i="9" s="1"/>
  <c r="L27" i="9"/>
  <c r="M26" i="9"/>
  <c r="J16" i="9" s="1"/>
  <c r="N6" i="9"/>
  <c r="O6" i="9" s="1"/>
  <c r="K6" i="9"/>
  <c r="L6" i="9" s="1"/>
  <c r="I6" i="9"/>
  <c r="J6" i="9" s="1"/>
  <c r="O3" i="9"/>
  <c r="L3" i="9"/>
  <c r="J3" i="9"/>
  <c r="J20" i="9" s="1"/>
  <c r="O19" i="9" l="1"/>
  <c r="L19" i="9"/>
  <c r="J19" i="9"/>
  <c r="J21" i="9" s="1"/>
  <c r="J11" i="8"/>
  <c r="M23" i="8"/>
  <c r="N11" i="8" s="1"/>
  <c r="O11" i="8" s="1"/>
  <c r="L23" i="8"/>
  <c r="M22" i="8"/>
  <c r="L11" i="8" s="1"/>
  <c r="L22" i="8"/>
  <c r="M21" i="8"/>
  <c r="N6" i="8"/>
  <c r="O6" i="8" s="1"/>
  <c r="K6" i="8"/>
  <c r="L6" i="8" s="1"/>
  <c r="I6" i="8"/>
  <c r="J6" i="8" s="1"/>
  <c r="O3" i="8"/>
  <c r="L3" i="8"/>
  <c r="J3" i="8"/>
  <c r="J15" i="8" s="1"/>
  <c r="L14" i="8" l="1"/>
  <c r="O14" i="8"/>
  <c r="J14" i="8"/>
  <c r="J16" i="8" s="1"/>
  <c r="L3" i="3"/>
  <c r="J3" i="3"/>
  <c r="M25" i="3"/>
  <c r="N13" i="3" s="1"/>
  <c r="O13" i="3" s="1"/>
  <c r="L25" i="3"/>
  <c r="M24" i="3"/>
  <c r="L13" i="3" s="1"/>
  <c r="L24" i="3"/>
  <c r="M23" i="3"/>
  <c r="J13" i="3" s="1"/>
  <c r="J17" i="3"/>
  <c r="N6" i="3"/>
  <c r="O6" i="3" s="1"/>
  <c r="K6" i="3"/>
  <c r="L6" i="3" s="1"/>
  <c r="I6" i="3"/>
  <c r="J6" i="3" s="1"/>
  <c r="O3" i="3"/>
  <c r="L16" i="3" l="1"/>
  <c r="O16" i="3"/>
  <c r="J16" i="3"/>
  <c r="J18" i="3" s="1"/>
  <c r="L3" i="5" l="1"/>
  <c r="J3" i="5"/>
  <c r="J15" i="5" s="1"/>
  <c r="M23" i="5"/>
  <c r="N11" i="5" s="1"/>
  <c r="O11" i="5" s="1"/>
  <c r="L23" i="5"/>
  <c r="M22" i="5"/>
  <c r="L11" i="5" s="1"/>
  <c r="L22" i="5"/>
  <c r="M21" i="5"/>
  <c r="J11" i="5" s="1"/>
  <c r="N6" i="5"/>
  <c r="O6" i="5" s="1"/>
  <c r="K6" i="5"/>
  <c r="L6" i="5" s="1"/>
  <c r="I6" i="5"/>
  <c r="J6" i="5" s="1"/>
  <c r="O3" i="5"/>
  <c r="O14" i="5" l="1"/>
  <c r="J14" i="5"/>
  <c r="J16" i="5" s="1"/>
  <c r="L14" i="5"/>
</calcChain>
</file>

<file path=xl/comments1.xml><?xml version="1.0" encoding="utf-8"?>
<comments xmlns="http://schemas.openxmlformats.org/spreadsheetml/2006/main">
  <authors>
    <author>jchavez</author>
  </authors>
  <commentList>
    <comment ref="O14" authorId="0">
      <text>
        <r>
          <rPr>
            <b/>
            <sz val="9"/>
            <color indexed="81"/>
            <rFont val="Tahoma"/>
            <charset val="1"/>
          </rPr>
          <t>Target
10000 pounds =
4536 Kg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jchavez</author>
  </authors>
  <commentList>
    <comment ref="O16" authorId="0">
      <text>
        <r>
          <rPr>
            <b/>
            <sz val="9"/>
            <color indexed="81"/>
            <rFont val="Tahoma"/>
            <family val="2"/>
          </rPr>
          <t>Target
10000 pounds =
4536 Kg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jchavez</author>
  </authors>
  <commentList>
    <comment ref="O14" authorId="0">
      <text>
        <r>
          <rPr>
            <b/>
            <sz val="9"/>
            <color indexed="81"/>
            <rFont val="Tahoma"/>
            <charset val="1"/>
          </rPr>
          <t>Target
10000 pounds =
4536 Kg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jchavez</author>
  </authors>
  <commentList>
    <comment ref="O19" authorId="0">
      <text>
        <r>
          <rPr>
            <b/>
            <sz val="9"/>
            <color indexed="81"/>
            <rFont val="Tahoma"/>
            <charset val="1"/>
          </rPr>
          <t>Target
10000 pounds =
4536 Kg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jchavez</author>
  </authors>
  <commentList>
    <comment ref="O19" authorId="0">
      <text>
        <r>
          <rPr>
            <b/>
            <sz val="9"/>
            <color indexed="81"/>
            <rFont val="Tahoma"/>
            <charset val="1"/>
          </rPr>
          <t>Target
10000 pounds =
4536 Kg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<sst xmlns="http://schemas.openxmlformats.org/spreadsheetml/2006/main" count="340" uniqueCount="104">
  <si>
    <t>SUSPENDED MASS</t>
  </si>
  <si>
    <t>NON-SUSPENDED MASS</t>
  </si>
  <si>
    <t>CARTRIDGE  CONFIGURATION</t>
  </si>
  <si>
    <t>ITEM NO.</t>
  </si>
  <si>
    <t>P/N</t>
  </si>
  <si>
    <t>DESCRIPTION</t>
  </si>
  <si>
    <t>QTY</t>
  </si>
  <si>
    <t>SUB-TOTAL</t>
  </si>
  <si>
    <t>TOTAL</t>
  </si>
  <si>
    <t xml:space="preserve">  D0901182</t>
  </si>
  <si>
    <t>AdvLIGO  SEI BSC ISI Table Assembly</t>
  </si>
  <si>
    <t xml:space="preserve">  D1003140</t>
  </si>
  <si>
    <t>Lifting Bar, 3-Point, BSC Cartridge, AdvLIGO</t>
  </si>
  <si>
    <t>AdvLIGO QUAD SUS Assembly Top Level TD-1084-090_ASM</t>
  </si>
  <si>
    <t xml:space="preserve">  D1002424</t>
  </si>
  <si>
    <t>aLIGO, SUS, Viobration Absorber, 5LB Vertical with O-Rings</t>
  </si>
  <si>
    <t>Dog Clamps Set</t>
  </si>
  <si>
    <t>Hardware Set</t>
  </si>
  <si>
    <t xml:space="preserve">  D1000392</t>
  </si>
  <si>
    <t>AdvLIGO BS/FM Top Level Assembly</t>
  </si>
  <si>
    <t>TBD</t>
  </si>
  <si>
    <t>AdvLIGO SUS BSC8-H2, BS/FM Stay Assembly</t>
  </si>
  <si>
    <t>D1000898</t>
  </si>
  <si>
    <t>AdvLIGO BSC8-H2 ISI Table, Payload &amp; Suspended Mass Assembly</t>
  </si>
  <si>
    <t>D1101142</t>
  </si>
  <si>
    <t>AdvLIGO, Cable Harness Routing BSC6 &amp; BSC8</t>
  </si>
  <si>
    <r>
      <t xml:space="preserve">As per DCC  # E1100006 (Pg 2) this is </t>
    </r>
    <r>
      <rPr>
        <b/>
        <sz val="10"/>
        <color theme="1"/>
        <rFont val="Arial"/>
        <family val="2"/>
      </rPr>
      <t>TOTAL MASS ON STAGE 1-2 SPRINGS = 2830 Kg</t>
    </r>
  </si>
  <si>
    <r>
      <t>TOTAL</t>
    </r>
    <r>
      <rPr>
        <b/>
        <sz val="8"/>
        <color rgb="FF0000CC"/>
        <rFont val="Arial"/>
        <family val="2"/>
      </rPr>
      <t xml:space="preserve"> [Σ(J3:J19)]</t>
    </r>
  </si>
  <si>
    <t>TARGET</t>
  </si>
  <si>
    <r>
      <t xml:space="preserve">As per DCC  # E1100006 (Pg 2) this is </t>
    </r>
    <r>
      <rPr>
        <b/>
        <sz val="10"/>
        <color theme="1"/>
        <rFont val="Arial"/>
        <family val="2"/>
      </rPr>
      <t>STAGE 2 BSC-ISI SUSPENDED MASS = 1614 Kg</t>
    </r>
  </si>
  <si>
    <r>
      <t>ISO TABLE</t>
    </r>
    <r>
      <rPr>
        <b/>
        <sz val="8"/>
        <color rgb="FF0000CC"/>
        <rFont val="Arial"/>
        <family val="2"/>
      </rPr>
      <t xml:space="preserve"> [J4]</t>
    </r>
  </si>
  <si>
    <t>10000 LBS</t>
  </si>
  <si>
    <r>
      <t xml:space="preserve">As per DCC  # E1100006 (Pg 2) this is </t>
    </r>
    <r>
      <rPr>
        <b/>
        <sz val="10"/>
        <color theme="1"/>
        <rFont val="Arial"/>
        <family val="2"/>
      </rPr>
      <t>LEFT FOR "OPTICS + TABLE MASSES" = 732 Kg</t>
    </r>
  </si>
  <si>
    <r>
      <t xml:space="preserve">TOTAL PAYLOAD </t>
    </r>
    <r>
      <rPr>
        <b/>
        <sz val="8"/>
        <color rgb="FF0000CC"/>
        <rFont val="Arial"/>
        <family val="2"/>
      </rPr>
      <t>(J21-J22)</t>
    </r>
  </si>
  <si>
    <t>4536 Kg</t>
  </si>
  <si>
    <t>CONFIGURATIONS</t>
  </si>
  <si>
    <t>COUNTERBALANCE MASS</t>
  </si>
  <si>
    <t>CENTER OF GRAVITY</t>
  </si>
  <si>
    <t>PAYLOAD MASS</t>
  </si>
  <si>
    <t>OUTER WALL MASS</t>
  </si>
  <si>
    <t>KEEL MASS</t>
  </si>
  <si>
    <t>X = 0.0</t>
  </si>
  <si>
    <t>Y = 0.0</t>
  </si>
  <si>
    <t>Z = 180.34</t>
  </si>
  <si>
    <t>"Z" TARGET
7.10 in</t>
  </si>
  <si>
    <t>COUNTERBALANCE</t>
  </si>
  <si>
    <t>(Kg)</t>
  </si>
  <si>
    <t>± 10 mm</t>
  </si>
  <si>
    <t>± 100 mm</t>
  </si>
  <si>
    <t>3.10 ≤ Z ≤11.10</t>
  </si>
  <si>
    <t>MASS</t>
  </si>
  <si>
    <t>CG XY-Calculation (SUSPENDED Mass)</t>
  </si>
  <si>
    <t>CG Z-Calculation (Non-SUSPENDED Mass)</t>
  </si>
  <si>
    <t>CG XYZ-Calculation (Cartridge Configuration)</t>
  </si>
  <si>
    <t>D0900492 - AdvLIGO Systems, BSC3-L1 Top Level Chamber Assembly - Mass Properties BOM</t>
  </si>
  <si>
    <t>D0900494</t>
  </si>
  <si>
    <t>AdvLIGO SEI BSC3-L1, XYZ Local CS for ISI Table</t>
  </si>
  <si>
    <t>D0900495</t>
  </si>
  <si>
    <t xml:space="preserve">AdvLIGO SUS BSC3-L1, XYZ Local CS for ITMX </t>
  </si>
  <si>
    <t xml:space="preserve">  D0901346-03</t>
  </si>
  <si>
    <t>D0900428 - AdvLIGO Systems, BSC2-L1 Top Level Chamber Assembly - Mass Properties BOM</t>
  </si>
  <si>
    <t xml:space="preserve">  D1200750</t>
  </si>
  <si>
    <t>AdLIGO AOS SLC BS Elliptical Baffle Assembly</t>
  </si>
  <si>
    <t>D0900431</t>
  </si>
  <si>
    <t>AdvLIGO SUS BSC2-L1, XYZ Local CS for BS HR</t>
  </si>
  <si>
    <t>D0900430</t>
  </si>
  <si>
    <t>AdvLIGO SEI BSC2-L1, XYZ Local CS for ISI Table</t>
  </si>
  <si>
    <t>D1101852</t>
  </si>
  <si>
    <t>AdvLIGO BSC2-L1 ISI Table, Payload &amp; Suspended Mass Assembly</t>
  </si>
  <si>
    <t>D1200060</t>
  </si>
  <si>
    <t>AdvLIGO, Cable Harness Routing BSC2</t>
  </si>
  <si>
    <t>D0900442 - AdvLIGO Systems, BSC1-L1 Top Level Chamber Assembly - Mass Properties BOM</t>
  </si>
  <si>
    <t>D0900444</t>
  </si>
  <si>
    <t>AdvLIGO SEI BSC1-L1, XYZ Local CS for ISI Table</t>
  </si>
  <si>
    <t>D0900445</t>
  </si>
  <si>
    <t xml:space="preserve">AdvLIGO SUS BSC1-L1, XYZ Local CS for ITMY </t>
  </si>
  <si>
    <t>D1002565</t>
  </si>
  <si>
    <t>AdvLIGO BSC1-L1 ISI Table, Payload &amp; Suspended Mass Assembly</t>
  </si>
  <si>
    <t>D1200112</t>
  </si>
  <si>
    <t>AdvLIGO, Cable Harness Routing BSC1</t>
  </si>
  <si>
    <t>D0900471 - AdvLIGO Systems, BSC4-L1 Top Level Chamber Assembly - Mass Properties BOM</t>
  </si>
  <si>
    <t>D0900477</t>
  </si>
  <si>
    <t>AdvLIGO SEI BSC4-L1, XYZ Local CS for ISI Table</t>
  </si>
  <si>
    <t>D0900478</t>
  </si>
  <si>
    <t xml:space="preserve">AdvLIGO SUS BSC4-L1, XYZ Local CS for ETMX </t>
  </si>
  <si>
    <t xml:space="preserve">  D0901346-04</t>
  </si>
  <si>
    <t>D0900435</t>
  </si>
  <si>
    <t xml:space="preserve">AdvLIGO SUS BSC4-L1, XYZ Local ETM Tel Assy </t>
  </si>
  <si>
    <t>D0901880</t>
  </si>
  <si>
    <t>AOS ETM TELESCOPE UPPER SUSPENSION &amp; STRUTURE ENV. ASSY</t>
  </si>
  <si>
    <t>DXXXXXX</t>
  </si>
  <si>
    <t>AdvLIGO, Cable Harness Routing BSC4</t>
  </si>
  <si>
    <t>D0900506 - AdvLIGO Systems, BSC5-L1 Top Level Chamber Assembly - Mass Properties BOM</t>
  </si>
  <si>
    <t>D0900516</t>
  </si>
  <si>
    <t>AdvLIGO SEI BSC5-L1, XYZ Local CS for ISI Table</t>
  </si>
  <si>
    <t>D0900517</t>
  </si>
  <si>
    <t>AdvLIGO SUS BSC5-L1, XYZ Local CS for ETMY</t>
  </si>
  <si>
    <t>D0900436</t>
  </si>
  <si>
    <t xml:space="preserve">AdvLIGO SUS BSC5-L1, XYZ Local ETM Tel Assy </t>
  </si>
  <si>
    <t>D1300007</t>
  </si>
  <si>
    <t>AdvLIGO, Cable Harness Routing BSC4/BSC9</t>
  </si>
  <si>
    <r>
      <t xml:space="preserve">As per DCC  # E1100006 (Pg 2) this is </t>
    </r>
    <r>
      <rPr>
        <b/>
        <sz val="10"/>
        <color theme="1"/>
        <rFont val="Arial"/>
        <family val="2"/>
      </rPr>
      <t>TOTAL MASS ON STAGE 1-2 SPRINGS = 2690 Kg</t>
    </r>
  </si>
  <si>
    <r>
      <t xml:space="preserve">As per DCC  # E1100006 (Pg 2) this is </t>
    </r>
    <r>
      <rPr>
        <b/>
        <sz val="10"/>
        <color theme="1"/>
        <rFont val="Arial"/>
        <family val="2"/>
      </rPr>
      <t>STAGE 2 BSC-ISI SUSPENDED MASS = 1618 Kg</t>
    </r>
  </si>
  <si>
    <r>
      <t xml:space="preserve">As per DCC  # E1100006 (Pg 2) this is </t>
    </r>
    <r>
      <rPr>
        <b/>
        <sz val="10"/>
        <color theme="1"/>
        <rFont val="Arial"/>
        <family val="2"/>
      </rPr>
      <t>LEFT FOR "OPTICS + TABLE MASSES" = 1070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</si>
</sst>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entury Gothic"/>
      <family val="2"/>
    </font>
    <font>
      <sz val="13"/>
      <color theme="1"/>
      <name val="Arial"/>
      <family val="2"/>
    </font>
    <font>
      <b/>
      <sz val="13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0000CC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rgb="FFC00000"/>
      <name val="Arial"/>
      <family val="2"/>
    </font>
    <font>
      <b/>
      <sz val="12"/>
      <color rgb="FF0000CC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2" fontId="3" fillId="6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2" fontId="3" fillId="7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0" fillId="8" borderId="1" xfId="0" applyFill="1" applyBorder="1"/>
    <xf numFmtId="2" fontId="9" fillId="5" borderId="2" xfId="0" applyNumberFormat="1" applyFont="1" applyFill="1" applyBorder="1"/>
    <xf numFmtId="2" fontId="9" fillId="6" borderId="3" xfId="0" applyNumberFormat="1" applyFont="1" applyFill="1" applyBorder="1"/>
    <xf numFmtId="0" fontId="7" fillId="7" borderId="4" xfId="0" applyFont="1" applyFill="1" applyBorder="1" applyAlignment="1">
      <alignment horizontal="center" wrapText="1"/>
    </xf>
    <xf numFmtId="0" fontId="10" fillId="8" borderId="1" xfId="0" applyFont="1" applyFill="1" applyBorder="1"/>
    <xf numFmtId="2" fontId="9" fillId="5" borderId="5" xfId="0" applyNumberFormat="1" applyFont="1" applyFill="1" applyBorder="1"/>
    <xf numFmtId="0" fontId="0" fillId="0" borderId="0" xfId="0" applyFill="1"/>
    <xf numFmtId="2" fontId="9" fillId="0" borderId="0" xfId="0" applyNumberFormat="1" applyFont="1" applyFill="1" applyBorder="1"/>
    <xf numFmtId="0" fontId="7" fillId="7" borderId="6" xfId="0" applyFont="1" applyFill="1" applyBorder="1" applyAlignment="1">
      <alignment horizontal="center" wrapText="1"/>
    </xf>
    <xf numFmtId="2" fontId="9" fillId="5" borderId="7" xfId="0" applyNumberFormat="1" applyFont="1" applyFill="1" applyBorder="1"/>
    <xf numFmtId="0" fontId="7" fillId="7" borderId="8" xfId="0" applyFont="1" applyFill="1" applyBorder="1" applyAlignment="1">
      <alignment horizont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top" wrapText="1"/>
    </xf>
    <xf numFmtId="0" fontId="2" fillId="9" borderId="12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49" fontId="12" fillId="10" borderId="13" xfId="0" applyNumberFormat="1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wrapText="1"/>
    </xf>
    <xf numFmtId="2" fontId="9" fillId="5" borderId="1" xfId="0" applyNumberFormat="1" applyFont="1" applyFill="1" applyBorder="1" applyAlignment="1">
      <alignment horizontal="center"/>
    </xf>
    <xf numFmtId="2" fontId="1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right" wrapText="1"/>
    </xf>
    <xf numFmtId="2" fontId="9" fillId="6" borderId="1" xfId="0" applyNumberFormat="1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/>
    </xf>
    <xf numFmtId="2" fontId="14" fillId="6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/>
    <xf numFmtId="0" fontId="2" fillId="3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9.pn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1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23</xdr:row>
      <xdr:rowOff>180976</xdr:rowOff>
    </xdr:from>
    <xdr:to>
      <xdr:col>11</xdr:col>
      <xdr:colOff>999255</xdr:colOff>
      <xdr:row>44</xdr:row>
      <xdr:rowOff>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7150" y="4857751"/>
          <a:ext cx="5637930" cy="3819524"/>
        </a:xfrm>
        <a:prstGeom prst="rect">
          <a:avLst/>
        </a:prstGeom>
      </xdr:spPr>
    </xdr:pic>
    <xdr:clientData/>
  </xdr:twoCellAnchor>
  <xdr:oneCellAnchor>
    <xdr:from>
      <xdr:col>11</xdr:col>
      <xdr:colOff>666750</xdr:colOff>
      <xdr:row>41</xdr:row>
      <xdr:rowOff>9525</xdr:rowOff>
    </xdr:from>
    <xdr:ext cx="1092863" cy="264560"/>
    <xdr:sp macro="" textlink="">
      <xdr:nvSpPr>
        <xdr:cNvPr id="4" name="TextBox 3"/>
        <xdr:cNvSpPr txBox="1"/>
      </xdr:nvSpPr>
      <xdr:spPr>
        <a:xfrm>
          <a:off x="12982575" y="8115300"/>
          <a:ext cx="1092863" cy="26456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PAYLOAD MASS</a:t>
          </a:r>
        </a:p>
      </xdr:txBody>
    </xdr:sp>
    <xdr:clientData/>
  </xdr:oneCellAnchor>
  <xdr:oneCellAnchor>
    <xdr:from>
      <xdr:col>11</xdr:col>
      <xdr:colOff>695325</xdr:colOff>
      <xdr:row>25</xdr:row>
      <xdr:rowOff>76200</xdr:rowOff>
    </xdr:from>
    <xdr:ext cx="818750" cy="264560"/>
    <xdr:sp macro="" textlink="">
      <xdr:nvSpPr>
        <xdr:cNvPr id="5" name="TextBox 4"/>
        <xdr:cNvSpPr txBox="1"/>
      </xdr:nvSpPr>
      <xdr:spPr>
        <a:xfrm>
          <a:off x="13011150" y="5133975"/>
          <a:ext cx="818750" cy="26456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KEEL MASS</a:t>
          </a:r>
        </a:p>
      </xdr:txBody>
    </xdr:sp>
    <xdr:clientData/>
  </xdr:oneCellAnchor>
  <xdr:twoCellAnchor editAs="oneCell">
    <xdr:from>
      <xdr:col>4</xdr:col>
      <xdr:colOff>1257300</xdr:colOff>
      <xdr:row>39</xdr:row>
      <xdr:rowOff>104775</xdr:rowOff>
    </xdr:from>
    <xdr:to>
      <xdr:col>4</xdr:col>
      <xdr:colOff>1257300</xdr:colOff>
      <xdr:row>43</xdr:row>
      <xdr:rowOff>47625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5200" y="7829550"/>
          <a:ext cx="0" cy="704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3467100</xdr:colOff>
      <xdr:row>39</xdr:row>
      <xdr:rowOff>104775</xdr:rowOff>
    </xdr:from>
    <xdr:to>
      <xdr:col>4</xdr:col>
      <xdr:colOff>3467100</xdr:colOff>
      <xdr:row>42</xdr:row>
      <xdr:rowOff>161925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00" y="7829550"/>
          <a:ext cx="0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11</xdr:col>
      <xdr:colOff>590550</xdr:colOff>
      <xdr:row>33</xdr:row>
      <xdr:rowOff>161925</xdr:rowOff>
    </xdr:from>
    <xdr:ext cx="1162049" cy="264560"/>
    <xdr:sp macro="" textlink="">
      <xdr:nvSpPr>
        <xdr:cNvPr id="8" name="TextBox 7"/>
        <xdr:cNvSpPr txBox="1"/>
      </xdr:nvSpPr>
      <xdr:spPr>
        <a:xfrm>
          <a:off x="12906375" y="6743700"/>
          <a:ext cx="1162049" cy="26456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SIDE WALL MASS</a:t>
          </a:r>
        </a:p>
      </xdr:txBody>
    </xdr:sp>
    <xdr:clientData/>
  </xdr:oneCellAnchor>
  <xdr:oneCellAnchor>
    <xdr:from>
      <xdr:col>4</xdr:col>
      <xdr:colOff>2828925</xdr:colOff>
      <xdr:row>44</xdr:row>
      <xdr:rowOff>47625</xdr:rowOff>
    </xdr:from>
    <xdr:ext cx="1048107" cy="436786"/>
    <xdr:sp macro="" textlink="">
      <xdr:nvSpPr>
        <xdr:cNvPr id="9" name="TextBox 8"/>
        <xdr:cNvSpPr txBox="1"/>
      </xdr:nvSpPr>
      <xdr:spPr>
        <a:xfrm>
          <a:off x="5076825" y="8724900"/>
          <a:ext cx="1048107" cy="43678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aseline="0"/>
            <a:t>BOTTOM VIEW</a:t>
          </a:r>
        </a:p>
        <a:p>
          <a:r>
            <a:rPr lang="en-US" sz="1100" baseline="0"/>
            <a:t>(LOOKING UP)</a:t>
          </a:r>
        </a:p>
      </xdr:txBody>
    </xdr:sp>
    <xdr:clientData/>
  </xdr:oneCellAnchor>
  <xdr:twoCellAnchor editAs="oneCell">
    <xdr:from>
      <xdr:col>4</xdr:col>
      <xdr:colOff>1447800</xdr:colOff>
      <xdr:row>24</xdr:row>
      <xdr:rowOff>9525</xdr:rowOff>
    </xdr:from>
    <xdr:to>
      <xdr:col>4</xdr:col>
      <xdr:colOff>5086350</xdr:colOff>
      <xdr:row>44</xdr:row>
      <xdr:rowOff>36438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95700" y="4876800"/>
          <a:ext cx="3638550" cy="38369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22192</xdr:colOff>
      <xdr:row>26</xdr:row>
      <xdr:rowOff>18497</xdr:rowOff>
    </xdr:from>
    <xdr:to>
      <xdr:col>12</xdr:col>
      <xdr:colOff>1003632</xdr:colOff>
      <xdr:row>46</xdr:row>
      <xdr:rowOff>66675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1717" y="5276297"/>
          <a:ext cx="6715490" cy="3858178"/>
        </a:xfrm>
        <a:prstGeom prst="rect">
          <a:avLst/>
        </a:prstGeom>
      </xdr:spPr>
    </xdr:pic>
    <xdr:clientData/>
  </xdr:twoCellAnchor>
  <xdr:oneCellAnchor>
    <xdr:from>
      <xdr:col>11</xdr:col>
      <xdr:colOff>895350</xdr:colOff>
      <xdr:row>43</xdr:row>
      <xdr:rowOff>114300</xdr:rowOff>
    </xdr:from>
    <xdr:ext cx="1092863" cy="264560"/>
    <xdr:sp macro="" textlink="">
      <xdr:nvSpPr>
        <xdr:cNvPr id="5" name="TextBox 4"/>
        <xdr:cNvSpPr txBox="1"/>
      </xdr:nvSpPr>
      <xdr:spPr>
        <a:xfrm>
          <a:off x="13211175" y="8610600"/>
          <a:ext cx="1092863" cy="26456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PAYLOAD MASS</a:t>
          </a:r>
        </a:p>
      </xdr:txBody>
    </xdr:sp>
    <xdr:clientData/>
  </xdr:oneCellAnchor>
  <xdr:twoCellAnchor editAs="oneCell">
    <xdr:from>
      <xdr:col>4</xdr:col>
      <xdr:colOff>1257300</xdr:colOff>
      <xdr:row>41</xdr:row>
      <xdr:rowOff>104775</xdr:rowOff>
    </xdr:from>
    <xdr:to>
      <xdr:col>4</xdr:col>
      <xdr:colOff>1257300</xdr:colOff>
      <xdr:row>45</xdr:row>
      <xdr:rowOff>47625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5200" y="10496550"/>
          <a:ext cx="1600200" cy="704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3467100</xdr:colOff>
      <xdr:row>41</xdr:row>
      <xdr:rowOff>104775</xdr:rowOff>
    </xdr:from>
    <xdr:to>
      <xdr:col>4</xdr:col>
      <xdr:colOff>3467100</xdr:colOff>
      <xdr:row>44</xdr:row>
      <xdr:rowOff>161925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00" y="10496550"/>
          <a:ext cx="159067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11</xdr:col>
      <xdr:colOff>828675</xdr:colOff>
      <xdr:row>36</xdr:row>
      <xdr:rowOff>38100</xdr:rowOff>
    </xdr:from>
    <xdr:ext cx="1162049" cy="264560"/>
    <xdr:sp macro="" textlink="">
      <xdr:nvSpPr>
        <xdr:cNvPr id="10" name="TextBox 9"/>
        <xdr:cNvSpPr txBox="1"/>
      </xdr:nvSpPr>
      <xdr:spPr>
        <a:xfrm>
          <a:off x="13144500" y="7200900"/>
          <a:ext cx="1162049" cy="26456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SIDE WALL MASS</a:t>
          </a:r>
        </a:p>
      </xdr:txBody>
    </xdr:sp>
    <xdr:clientData/>
  </xdr:oneCellAnchor>
  <xdr:oneCellAnchor>
    <xdr:from>
      <xdr:col>4</xdr:col>
      <xdr:colOff>2867025</xdr:colOff>
      <xdr:row>47</xdr:row>
      <xdr:rowOff>38100</xdr:rowOff>
    </xdr:from>
    <xdr:ext cx="1048107" cy="436786"/>
    <xdr:sp macro="" textlink="">
      <xdr:nvSpPr>
        <xdr:cNvPr id="15" name="TextBox 14"/>
        <xdr:cNvSpPr txBox="1"/>
      </xdr:nvSpPr>
      <xdr:spPr>
        <a:xfrm>
          <a:off x="5114925" y="9296400"/>
          <a:ext cx="1048107" cy="43678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aseline="0"/>
            <a:t>BOTTOM VIEW</a:t>
          </a:r>
        </a:p>
        <a:p>
          <a:r>
            <a:rPr lang="en-US" sz="1100" baseline="0"/>
            <a:t>(LOOKING UP)</a:t>
          </a:r>
        </a:p>
      </xdr:txBody>
    </xdr:sp>
    <xdr:clientData/>
  </xdr:oneCellAnchor>
  <xdr:twoCellAnchor editAs="oneCell">
    <xdr:from>
      <xdr:col>4</xdr:col>
      <xdr:colOff>1438276</xdr:colOff>
      <xdr:row>25</xdr:row>
      <xdr:rowOff>152401</xdr:rowOff>
    </xdr:from>
    <xdr:to>
      <xdr:col>5</xdr:col>
      <xdr:colOff>0</xdr:colOff>
      <xdr:row>46</xdr:row>
      <xdr:rowOff>90233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86176" y="5219701"/>
          <a:ext cx="3943349" cy="3938332"/>
        </a:xfrm>
        <a:prstGeom prst="rect">
          <a:avLst/>
        </a:prstGeom>
      </xdr:spPr>
    </xdr:pic>
    <xdr:clientData/>
  </xdr:twoCellAnchor>
  <xdr:oneCellAnchor>
    <xdr:from>
      <xdr:col>11</xdr:col>
      <xdr:colOff>993742</xdr:colOff>
      <xdr:row>27</xdr:row>
      <xdr:rowOff>104222</xdr:rowOff>
    </xdr:from>
    <xdr:ext cx="818750" cy="264560"/>
    <xdr:sp macro="" textlink="">
      <xdr:nvSpPr>
        <xdr:cNvPr id="19" name="TextBox 18"/>
        <xdr:cNvSpPr txBox="1"/>
      </xdr:nvSpPr>
      <xdr:spPr>
        <a:xfrm>
          <a:off x="13309567" y="5552522"/>
          <a:ext cx="818750" cy="26456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KEEL MASS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1</xdr:rowOff>
    </xdr:from>
    <xdr:to>
      <xdr:col>12</xdr:col>
      <xdr:colOff>1014903</xdr:colOff>
      <xdr:row>44</xdr:row>
      <xdr:rowOff>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4867276"/>
          <a:ext cx="6748953" cy="3810000"/>
        </a:xfrm>
        <a:prstGeom prst="rect">
          <a:avLst/>
        </a:prstGeom>
      </xdr:spPr>
    </xdr:pic>
    <xdr:clientData/>
  </xdr:twoCellAnchor>
  <xdr:twoCellAnchor editAs="oneCell">
    <xdr:from>
      <xdr:col>4</xdr:col>
      <xdr:colOff>923927</xdr:colOff>
      <xdr:row>24</xdr:row>
      <xdr:rowOff>2</xdr:rowOff>
    </xdr:from>
    <xdr:to>
      <xdr:col>5</xdr:col>
      <xdr:colOff>12730</xdr:colOff>
      <xdr:row>43</xdr:row>
      <xdr:rowOff>180975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1827" y="4867277"/>
          <a:ext cx="4470428" cy="3800473"/>
        </a:xfrm>
        <a:prstGeom prst="rect">
          <a:avLst/>
        </a:prstGeom>
      </xdr:spPr>
    </xdr:pic>
    <xdr:clientData/>
  </xdr:twoCellAnchor>
  <xdr:oneCellAnchor>
    <xdr:from>
      <xdr:col>11</xdr:col>
      <xdr:colOff>942975</xdr:colOff>
      <xdr:row>40</xdr:row>
      <xdr:rowOff>180975</xdr:rowOff>
    </xdr:from>
    <xdr:ext cx="1092863" cy="264560"/>
    <xdr:sp macro="" textlink="">
      <xdr:nvSpPr>
        <xdr:cNvPr id="5" name="TextBox 4"/>
        <xdr:cNvSpPr txBox="1"/>
      </xdr:nvSpPr>
      <xdr:spPr>
        <a:xfrm>
          <a:off x="13258800" y="8096250"/>
          <a:ext cx="1092863" cy="26456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PAYLOAD MASS</a:t>
          </a:r>
        </a:p>
      </xdr:txBody>
    </xdr:sp>
    <xdr:clientData/>
  </xdr:oneCellAnchor>
  <xdr:oneCellAnchor>
    <xdr:from>
      <xdr:col>12</xdr:col>
      <xdr:colOff>19050</xdr:colOff>
      <xdr:row>25</xdr:row>
      <xdr:rowOff>9525</xdr:rowOff>
    </xdr:from>
    <xdr:ext cx="818750" cy="264560"/>
    <xdr:sp macro="" textlink="">
      <xdr:nvSpPr>
        <xdr:cNvPr id="6" name="TextBox 5"/>
        <xdr:cNvSpPr txBox="1"/>
      </xdr:nvSpPr>
      <xdr:spPr>
        <a:xfrm>
          <a:off x="13382625" y="5067300"/>
          <a:ext cx="818750" cy="26456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KEEL MASS</a:t>
          </a:r>
        </a:p>
      </xdr:txBody>
    </xdr:sp>
    <xdr:clientData/>
  </xdr:oneCellAnchor>
  <xdr:twoCellAnchor editAs="oneCell">
    <xdr:from>
      <xdr:col>4</xdr:col>
      <xdr:colOff>1257300</xdr:colOff>
      <xdr:row>39</xdr:row>
      <xdr:rowOff>104775</xdr:rowOff>
    </xdr:from>
    <xdr:to>
      <xdr:col>4</xdr:col>
      <xdr:colOff>1257300</xdr:colOff>
      <xdr:row>43</xdr:row>
      <xdr:rowOff>47625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05200" y="10496550"/>
          <a:ext cx="1600200" cy="704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3467100</xdr:colOff>
      <xdr:row>39</xdr:row>
      <xdr:rowOff>104775</xdr:rowOff>
    </xdr:from>
    <xdr:to>
      <xdr:col>4</xdr:col>
      <xdr:colOff>3467100</xdr:colOff>
      <xdr:row>42</xdr:row>
      <xdr:rowOff>161925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5000" y="10496550"/>
          <a:ext cx="1590675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11</xdr:col>
      <xdr:colOff>838200</xdr:colOff>
      <xdr:row>33</xdr:row>
      <xdr:rowOff>161925</xdr:rowOff>
    </xdr:from>
    <xdr:ext cx="1162049" cy="264560"/>
    <xdr:sp macro="" textlink="">
      <xdr:nvSpPr>
        <xdr:cNvPr id="10" name="TextBox 9"/>
        <xdr:cNvSpPr txBox="1"/>
      </xdr:nvSpPr>
      <xdr:spPr>
        <a:xfrm>
          <a:off x="13154025" y="6743700"/>
          <a:ext cx="1162049" cy="26456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SIDE WALL MASS</a:t>
          </a:r>
        </a:p>
      </xdr:txBody>
    </xdr:sp>
    <xdr:clientData/>
  </xdr:oneCellAnchor>
  <xdr:oneCellAnchor>
    <xdr:from>
      <xdr:col>4</xdr:col>
      <xdr:colOff>2828925</xdr:colOff>
      <xdr:row>44</xdr:row>
      <xdr:rowOff>47625</xdr:rowOff>
    </xdr:from>
    <xdr:ext cx="1048107" cy="436786"/>
    <xdr:sp macro="" textlink="">
      <xdr:nvSpPr>
        <xdr:cNvPr id="15" name="TextBox 14"/>
        <xdr:cNvSpPr txBox="1"/>
      </xdr:nvSpPr>
      <xdr:spPr>
        <a:xfrm>
          <a:off x="5076825" y="8724900"/>
          <a:ext cx="1048107" cy="43678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aseline="0"/>
            <a:t>BOTTOM VIEW</a:t>
          </a:r>
        </a:p>
        <a:p>
          <a:r>
            <a:rPr lang="en-US" sz="1100" baseline="0"/>
            <a:t>(LOOKING UP)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29</xdr:row>
      <xdr:rowOff>9525</xdr:rowOff>
    </xdr:from>
    <xdr:to>
      <xdr:col>12</xdr:col>
      <xdr:colOff>15256</xdr:colOff>
      <xdr:row>49</xdr:row>
      <xdr:rowOff>114300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8100" y="5915025"/>
          <a:ext cx="5720731" cy="3914775"/>
        </a:xfrm>
        <a:prstGeom prst="rect">
          <a:avLst/>
        </a:prstGeom>
      </xdr:spPr>
    </xdr:pic>
    <xdr:clientData/>
  </xdr:twoCellAnchor>
  <xdr:oneCellAnchor>
    <xdr:from>
      <xdr:col>11</xdr:col>
      <xdr:colOff>942975</xdr:colOff>
      <xdr:row>45</xdr:row>
      <xdr:rowOff>180975</xdr:rowOff>
    </xdr:from>
    <xdr:ext cx="1092863" cy="264560"/>
    <xdr:sp macro="" textlink="">
      <xdr:nvSpPr>
        <xdr:cNvPr id="4" name="TextBox 3"/>
        <xdr:cNvSpPr txBox="1"/>
      </xdr:nvSpPr>
      <xdr:spPr>
        <a:xfrm>
          <a:off x="13258800" y="8096250"/>
          <a:ext cx="1092863" cy="26456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PAYLOAD MASS</a:t>
          </a:r>
        </a:p>
      </xdr:txBody>
    </xdr:sp>
    <xdr:clientData/>
  </xdr:oneCellAnchor>
  <xdr:oneCellAnchor>
    <xdr:from>
      <xdr:col>11</xdr:col>
      <xdr:colOff>733425</xdr:colOff>
      <xdr:row>32</xdr:row>
      <xdr:rowOff>95250</xdr:rowOff>
    </xdr:from>
    <xdr:ext cx="818750" cy="264560"/>
    <xdr:sp macro="" textlink="">
      <xdr:nvSpPr>
        <xdr:cNvPr id="5" name="TextBox 4"/>
        <xdr:cNvSpPr txBox="1"/>
      </xdr:nvSpPr>
      <xdr:spPr>
        <a:xfrm>
          <a:off x="13049250" y="6572250"/>
          <a:ext cx="818750" cy="26456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KEEL MASS</a:t>
          </a:r>
        </a:p>
      </xdr:txBody>
    </xdr:sp>
    <xdr:clientData/>
  </xdr:oneCellAnchor>
  <xdr:twoCellAnchor editAs="oneCell">
    <xdr:from>
      <xdr:col>4</xdr:col>
      <xdr:colOff>1257300</xdr:colOff>
      <xdr:row>44</xdr:row>
      <xdr:rowOff>104775</xdr:rowOff>
    </xdr:from>
    <xdr:to>
      <xdr:col>4</xdr:col>
      <xdr:colOff>1257300</xdr:colOff>
      <xdr:row>48</xdr:row>
      <xdr:rowOff>47625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5200" y="7829550"/>
          <a:ext cx="0" cy="704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3467100</xdr:colOff>
      <xdr:row>44</xdr:row>
      <xdr:rowOff>104775</xdr:rowOff>
    </xdr:from>
    <xdr:to>
      <xdr:col>4</xdr:col>
      <xdr:colOff>3467100</xdr:colOff>
      <xdr:row>47</xdr:row>
      <xdr:rowOff>161925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00" y="7829550"/>
          <a:ext cx="0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11</xdr:col>
      <xdr:colOff>838200</xdr:colOff>
      <xdr:row>38</xdr:row>
      <xdr:rowOff>161925</xdr:rowOff>
    </xdr:from>
    <xdr:ext cx="1162049" cy="264560"/>
    <xdr:sp macro="" textlink="">
      <xdr:nvSpPr>
        <xdr:cNvPr id="8" name="TextBox 7"/>
        <xdr:cNvSpPr txBox="1"/>
      </xdr:nvSpPr>
      <xdr:spPr>
        <a:xfrm>
          <a:off x="13154025" y="6743700"/>
          <a:ext cx="1162049" cy="26456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SIDE WALL MASS</a:t>
          </a:r>
        </a:p>
      </xdr:txBody>
    </xdr:sp>
    <xdr:clientData/>
  </xdr:oneCellAnchor>
  <xdr:oneCellAnchor>
    <xdr:from>
      <xdr:col>4</xdr:col>
      <xdr:colOff>2828925</xdr:colOff>
      <xdr:row>49</xdr:row>
      <xdr:rowOff>47625</xdr:rowOff>
    </xdr:from>
    <xdr:ext cx="1048107" cy="436786"/>
    <xdr:sp macro="" textlink="">
      <xdr:nvSpPr>
        <xdr:cNvPr id="9" name="TextBox 8"/>
        <xdr:cNvSpPr txBox="1"/>
      </xdr:nvSpPr>
      <xdr:spPr>
        <a:xfrm>
          <a:off x="5076825" y="8724900"/>
          <a:ext cx="1048107" cy="43678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aseline="0"/>
            <a:t>BOTTOM VIEW</a:t>
          </a:r>
        </a:p>
        <a:p>
          <a:r>
            <a:rPr lang="en-US" sz="1100" baseline="0"/>
            <a:t>(LOOKING UP)</a:t>
          </a:r>
        </a:p>
      </xdr:txBody>
    </xdr:sp>
    <xdr:clientData/>
  </xdr:oneCellAnchor>
  <xdr:twoCellAnchor editAs="oneCell">
    <xdr:from>
      <xdr:col>4</xdr:col>
      <xdr:colOff>1343025</xdr:colOff>
      <xdr:row>28</xdr:row>
      <xdr:rowOff>171451</xdr:rowOff>
    </xdr:from>
    <xdr:to>
      <xdr:col>4</xdr:col>
      <xdr:colOff>4972050</xdr:colOff>
      <xdr:row>49</xdr:row>
      <xdr:rowOff>18773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90925" y="5886451"/>
          <a:ext cx="3629025" cy="3847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28</xdr:row>
      <xdr:rowOff>152400</xdr:rowOff>
    </xdr:from>
    <xdr:to>
      <xdr:col>12</xdr:col>
      <xdr:colOff>1027940</xdr:colOff>
      <xdr:row>49</xdr:row>
      <xdr:rowOff>142411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5" y="5867400"/>
          <a:ext cx="6742940" cy="3990511"/>
        </a:xfrm>
        <a:prstGeom prst="rect">
          <a:avLst/>
        </a:prstGeom>
      </xdr:spPr>
    </xdr:pic>
    <xdr:clientData/>
  </xdr:twoCellAnchor>
  <xdr:oneCellAnchor>
    <xdr:from>
      <xdr:col>11</xdr:col>
      <xdr:colOff>942975</xdr:colOff>
      <xdr:row>45</xdr:row>
      <xdr:rowOff>180975</xdr:rowOff>
    </xdr:from>
    <xdr:ext cx="1092863" cy="264560"/>
    <xdr:sp macro="" textlink="">
      <xdr:nvSpPr>
        <xdr:cNvPr id="3" name="TextBox 2"/>
        <xdr:cNvSpPr txBox="1"/>
      </xdr:nvSpPr>
      <xdr:spPr>
        <a:xfrm>
          <a:off x="13258800" y="9134475"/>
          <a:ext cx="1092863" cy="26456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PAYLOAD MASS</a:t>
          </a:r>
        </a:p>
      </xdr:txBody>
    </xdr:sp>
    <xdr:clientData/>
  </xdr:oneCellAnchor>
  <xdr:oneCellAnchor>
    <xdr:from>
      <xdr:col>11</xdr:col>
      <xdr:colOff>733425</xdr:colOff>
      <xdr:row>32</xdr:row>
      <xdr:rowOff>95250</xdr:rowOff>
    </xdr:from>
    <xdr:ext cx="818750" cy="264560"/>
    <xdr:sp macro="" textlink="">
      <xdr:nvSpPr>
        <xdr:cNvPr id="4" name="TextBox 3"/>
        <xdr:cNvSpPr txBox="1"/>
      </xdr:nvSpPr>
      <xdr:spPr>
        <a:xfrm>
          <a:off x="13049250" y="6572250"/>
          <a:ext cx="818750" cy="26456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KEEL MASS</a:t>
          </a:r>
        </a:p>
      </xdr:txBody>
    </xdr:sp>
    <xdr:clientData/>
  </xdr:oneCellAnchor>
  <xdr:twoCellAnchor editAs="oneCell">
    <xdr:from>
      <xdr:col>4</xdr:col>
      <xdr:colOff>1257300</xdr:colOff>
      <xdr:row>44</xdr:row>
      <xdr:rowOff>104775</xdr:rowOff>
    </xdr:from>
    <xdr:to>
      <xdr:col>4</xdr:col>
      <xdr:colOff>1257300</xdr:colOff>
      <xdr:row>48</xdr:row>
      <xdr:rowOff>47625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5200" y="8867775"/>
          <a:ext cx="0" cy="704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3467100</xdr:colOff>
      <xdr:row>44</xdr:row>
      <xdr:rowOff>104775</xdr:rowOff>
    </xdr:from>
    <xdr:to>
      <xdr:col>4</xdr:col>
      <xdr:colOff>3467100</xdr:colOff>
      <xdr:row>47</xdr:row>
      <xdr:rowOff>161925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00" y="8867775"/>
          <a:ext cx="0" cy="628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11</xdr:col>
      <xdr:colOff>838200</xdr:colOff>
      <xdr:row>38</xdr:row>
      <xdr:rowOff>161925</xdr:rowOff>
    </xdr:from>
    <xdr:ext cx="1162049" cy="264560"/>
    <xdr:sp macro="" textlink="">
      <xdr:nvSpPr>
        <xdr:cNvPr id="7" name="TextBox 6"/>
        <xdr:cNvSpPr txBox="1"/>
      </xdr:nvSpPr>
      <xdr:spPr>
        <a:xfrm>
          <a:off x="13154025" y="7781925"/>
          <a:ext cx="1162049" cy="26456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SIDE WALL MASS</a:t>
          </a:r>
        </a:p>
      </xdr:txBody>
    </xdr:sp>
    <xdr:clientData/>
  </xdr:oneCellAnchor>
  <xdr:oneCellAnchor>
    <xdr:from>
      <xdr:col>4</xdr:col>
      <xdr:colOff>2828925</xdr:colOff>
      <xdr:row>49</xdr:row>
      <xdr:rowOff>47625</xdr:rowOff>
    </xdr:from>
    <xdr:ext cx="1048107" cy="436786"/>
    <xdr:sp macro="" textlink="">
      <xdr:nvSpPr>
        <xdr:cNvPr id="8" name="TextBox 7"/>
        <xdr:cNvSpPr txBox="1"/>
      </xdr:nvSpPr>
      <xdr:spPr>
        <a:xfrm>
          <a:off x="5076825" y="9763125"/>
          <a:ext cx="1048107" cy="436786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aseline="0"/>
            <a:t>BOTTOM VIEW</a:t>
          </a:r>
        </a:p>
        <a:p>
          <a:r>
            <a:rPr lang="en-US" sz="1100" baseline="0"/>
            <a:t>(LOOKING UP)</a:t>
          </a:r>
        </a:p>
      </xdr:txBody>
    </xdr:sp>
    <xdr:clientData/>
  </xdr:oneCellAnchor>
  <xdr:twoCellAnchor editAs="oneCell">
    <xdr:from>
      <xdr:col>4</xdr:col>
      <xdr:colOff>673553</xdr:colOff>
      <xdr:row>28</xdr:row>
      <xdr:rowOff>6812</xdr:rowOff>
    </xdr:from>
    <xdr:to>
      <xdr:col>4</xdr:col>
      <xdr:colOff>5371235</xdr:colOff>
      <xdr:row>49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21453" y="5721812"/>
          <a:ext cx="4697682" cy="4012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selection activeCell="N29" sqref="N29"/>
    </sheetView>
  </sheetViews>
  <sheetFormatPr defaultRowHeight="15" x14ac:dyDescent="0.25"/>
  <cols>
    <col min="1" max="3" width="6.7109375" customWidth="1"/>
    <col min="4" max="4" width="13.5703125" bestFit="1" customWidth="1"/>
    <col min="5" max="5" width="80.7109375" customWidth="1"/>
    <col min="6" max="8" width="10.7109375" customWidth="1"/>
    <col min="9" max="11" width="12.7109375" customWidth="1"/>
    <col min="12" max="12" width="15.7109375" customWidth="1"/>
    <col min="13" max="13" width="15.5703125" bestFit="1" customWidth="1"/>
    <col min="14" max="14" width="12.7109375" customWidth="1"/>
    <col min="15" max="15" width="15.7109375" customWidth="1"/>
    <col min="16" max="16" width="12.7109375" customWidth="1"/>
  </cols>
  <sheetData>
    <row r="1" spans="1:15" x14ac:dyDescent="0.25">
      <c r="A1" s="52" t="s">
        <v>71</v>
      </c>
      <c r="B1" s="52"/>
      <c r="C1" s="52"/>
      <c r="D1" s="52"/>
      <c r="E1" s="52"/>
      <c r="F1" s="52"/>
      <c r="G1" s="52"/>
      <c r="H1" s="52"/>
      <c r="I1" s="53" t="s">
        <v>0</v>
      </c>
      <c r="J1" s="53"/>
      <c r="K1" s="53" t="s">
        <v>1</v>
      </c>
      <c r="L1" s="53"/>
      <c r="N1" s="53" t="s">
        <v>2</v>
      </c>
      <c r="O1" s="53"/>
    </row>
    <row r="2" spans="1:15" x14ac:dyDescent="0.25">
      <c r="A2" s="54" t="s">
        <v>3</v>
      </c>
      <c r="B2" s="55"/>
      <c r="C2" s="55"/>
      <c r="D2" s="46" t="s">
        <v>4</v>
      </c>
      <c r="E2" s="46" t="s">
        <v>5</v>
      </c>
      <c r="F2" s="56" t="s">
        <v>6</v>
      </c>
      <c r="G2" s="56"/>
      <c r="H2" s="56"/>
      <c r="I2" s="47" t="s">
        <v>7</v>
      </c>
      <c r="J2" s="47" t="s">
        <v>8</v>
      </c>
      <c r="K2" s="47" t="s">
        <v>7</v>
      </c>
      <c r="L2" s="47" t="s">
        <v>8</v>
      </c>
      <c r="N2" s="47" t="s">
        <v>7</v>
      </c>
      <c r="O2" s="47" t="s">
        <v>8</v>
      </c>
    </row>
    <row r="3" spans="1:15" x14ac:dyDescent="0.25">
      <c r="A3" s="3">
        <v>1</v>
      </c>
      <c r="B3" s="3"/>
      <c r="C3" s="3"/>
      <c r="D3" s="3" t="s">
        <v>72</v>
      </c>
      <c r="E3" s="4" t="s">
        <v>73</v>
      </c>
      <c r="F3" s="3">
        <v>1</v>
      </c>
      <c r="G3" s="3"/>
      <c r="H3" s="3"/>
      <c r="I3" s="5"/>
      <c r="J3" s="6">
        <f>I4</f>
        <v>1618.25</v>
      </c>
      <c r="K3" s="5"/>
      <c r="L3" s="7">
        <f>K4</f>
        <v>1618.25</v>
      </c>
      <c r="N3" s="5"/>
      <c r="O3" s="7">
        <f>N4+N5</f>
        <v>3475.99</v>
      </c>
    </row>
    <row r="4" spans="1:15" x14ac:dyDescent="0.25">
      <c r="A4" s="8"/>
      <c r="B4" s="9">
        <v>1.1000000000000001</v>
      </c>
      <c r="C4" s="9"/>
      <c r="D4" s="9" t="s">
        <v>9</v>
      </c>
      <c r="E4" s="10" t="s">
        <v>10</v>
      </c>
      <c r="F4" s="9"/>
      <c r="G4" s="9">
        <v>1</v>
      </c>
      <c r="H4" s="9"/>
      <c r="I4" s="11">
        <v>1618.25</v>
      </c>
      <c r="J4" s="6"/>
      <c r="K4" s="11">
        <v>1618.25</v>
      </c>
      <c r="L4" s="7"/>
      <c r="N4" s="11">
        <v>3279</v>
      </c>
      <c r="O4" s="7"/>
    </row>
    <row r="5" spans="1:15" x14ac:dyDescent="0.25">
      <c r="A5" s="8"/>
      <c r="B5" s="9">
        <v>1.2</v>
      </c>
      <c r="C5" s="9"/>
      <c r="D5" s="9" t="s">
        <v>11</v>
      </c>
      <c r="E5" s="10" t="s">
        <v>12</v>
      </c>
      <c r="F5" s="9"/>
      <c r="G5" s="9">
        <v>1</v>
      </c>
      <c r="H5" s="9"/>
      <c r="I5" s="11">
        <v>0</v>
      </c>
      <c r="J5" s="6"/>
      <c r="K5" s="11">
        <v>0</v>
      </c>
      <c r="L5" s="7"/>
      <c r="N5" s="11">
        <v>196.99</v>
      </c>
      <c r="O5" s="7"/>
    </row>
    <row r="6" spans="1:15" x14ac:dyDescent="0.25">
      <c r="A6" s="3">
        <v>2</v>
      </c>
      <c r="B6" s="3"/>
      <c r="C6" s="3"/>
      <c r="D6" s="3" t="s">
        <v>74</v>
      </c>
      <c r="E6" s="4" t="s">
        <v>75</v>
      </c>
      <c r="F6" s="3">
        <v>1</v>
      </c>
      <c r="G6" s="3"/>
      <c r="H6" s="3"/>
      <c r="I6" s="12">
        <f>SUM(I7:I10)</f>
        <v>363.49299999999999</v>
      </c>
      <c r="J6" s="6">
        <f>I6</f>
        <v>363.49299999999999</v>
      </c>
      <c r="K6" s="12">
        <f>SUM(K7:K10)</f>
        <v>131</v>
      </c>
      <c r="L6" s="7">
        <f>K6</f>
        <v>131</v>
      </c>
      <c r="N6" s="12">
        <f>SUM(N7:N10)</f>
        <v>363.48999999999995</v>
      </c>
      <c r="O6" s="7">
        <f>N6</f>
        <v>363.48999999999995</v>
      </c>
    </row>
    <row r="7" spans="1:15" x14ac:dyDescent="0.25">
      <c r="A7" s="13"/>
      <c r="B7" s="9">
        <v>2.1</v>
      </c>
      <c r="C7" s="9"/>
      <c r="D7" s="45" t="s">
        <v>59</v>
      </c>
      <c r="E7" s="10" t="s">
        <v>13</v>
      </c>
      <c r="F7" s="9"/>
      <c r="G7" s="9">
        <v>1</v>
      </c>
      <c r="H7" s="9"/>
      <c r="I7" s="11">
        <v>339.02300000000002</v>
      </c>
      <c r="J7" s="6"/>
      <c r="K7" s="11">
        <v>106.53</v>
      </c>
      <c r="L7" s="7"/>
      <c r="N7" s="11">
        <v>339.02</v>
      </c>
      <c r="O7" s="7"/>
    </row>
    <row r="8" spans="1:15" ht="17.25" x14ac:dyDescent="0.25">
      <c r="A8" s="13"/>
      <c r="B8" s="9">
        <v>2.2000000000000002</v>
      </c>
      <c r="C8" s="9"/>
      <c r="D8" s="9" t="s">
        <v>14</v>
      </c>
      <c r="E8" s="14" t="s">
        <v>15</v>
      </c>
      <c r="F8" s="9"/>
      <c r="G8" s="9">
        <v>4</v>
      </c>
      <c r="H8" s="9"/>
      <c r="I8" s="11">
        <v>12.01</v>
      </c>
      <c r="J8" s="6"/>
      <c r="K8" s="11">
        <v>12.01</v>
      </c>
      <c r="L8" s="7"/>
      <c r="N8" s="11">
        <v>12.01</v>
      </c>
      <c r="O8" s="7"/>
    </row>
    <row r="9" spans="1:15" ht="17.25" x14ac:dyDescent="0.25">
      <c r="A9" s="13"/>
      <c r="B9" s="9">
        <v>2.2999999999999998</v>
      </c>
      <c r="C9" s="9"/>
      <c r="D9" s="9"/>
      <c r="E9" s="14" t="s">
        <v>16</v>
      </c>
      <c r="F9" s="9"/>
      <c r="G9" s="9">
        <v>1</v>
      </c>
      <c r="H9" s="9"/>
      <c r="I9" s="11">
        <v>12.06</v>
      </c>
      <c r="J9" s="6"/>
      <c r="K9" s="15">
        <v>12.06</v>
      </c>
      <c r="L9" s="7"/>
      <c r="N9" s="15">
        <v>12.06</v>
      </c>
      <c r="O9" s="7"/>
    </row>
    <row r="10" spans="1:15" ht="17.25" x14ac:dyDescent="0.25">
      <c r="A10" s="13"/>
      <c r="B10" s="9">
        <v>2.4</v>
      </c>
      <c r="C10" s="9"/>
      <c r="D10" s="9"/>
      <c r="E10" s="14" t="s">
        <v>17</v>
      </c>
      <c r="F10" s="9"/>
      <c r="G10" s="9">
        <v>1</v>
      </c>
      <c r="H10" s="9"/>
      <c r="I10" s="11">
        <v>0.4</v>
      </c>
      <c r="J10" s="6"/>
      <c r="K10" s="11">
        <v>0.4</v>
      </c>
      <c r="L10" s="7"/>
      <c r="N10" s="11">
        <v>0.4</v>
      </c>
      <c r="O10" s="7"/>
    </row>
    <row r="11" spans="1:15" x14ac:dyDescent="0.25">
      <c r="A11" s="3">
        <v>3</v>
      </c>
      <c r="B11" s="3"/>
      <c r="C11" s="3"/>
      <c r="D11" s="3" t="s">
        <v>76</v>
      </c>
      <c r="E11" s="4" t="s">
        <v>77</v>
      </c>
      <c r="F11" s="3">
        <v>1</v>
      </c>
      <c r="G11" s="3"/>
      <c r="H11" s="3"/>
      <c r="I11" s="5"/>
      <c r="J11" s="6">
        <f>M21</f>
        <v>708.94100000000003</v>
      </c>
      <c r="K11" s="5"/>
      <c r="L11" s="7">
        <f>M22</f>
        <v>708.94100000000003</v>
      </c>
      <c r="N11" s="12">
        <f>M23</f>
        <v>437.60599999999999</v>
      </c>
      <c r="O11" s="7">
        <f>N11</f>
        <v>437.60599999999999</v>
      </c>
    </row>
    <row r="12" spans="1:15" x14ac:dyDescent="0.25">
      <c r="A12" s="3">
        <v>4</v>
      </c>
      <c r="B12" s="3"/>
      <c r="C12" s="3"/>
      <c r="D12" s="3" t="s">
        <v>78</v>
      </c>
      <c r="E12" s="4" t="s">
        <v>79</v>
      </c>
      <c r="F12" s="3">
        <v>1</v>
      </c>
      <c r="G12" s="3"/>
      <c r="H12" s="3"/>
      <c r="I12" s="5"/>
      <c r="J12" s="6">
        <v>7.13</v>
      </c>
      <c r="K12" s="5"/>
      <c r="L12" s="7">
        <v>7.13</v>
      </c>
      <c r="N12" s="12">
        <v>7.13</v>
      </c>
      <c r="O12" s="7">
        <v>7.13</v>
      </c>
    </row>
    <row r="13" spans="1:15" ht="15.75" thickBot="1" x14ac:dyDescent="0.3"/>
    <row r="14" spans="1:15" ht="17.25" thickTop="1" thickBot="1" x14ac:dyDescent="0.3">
      <c r="E14" s="18" t="s">
        <v>26</v>
      </c>
      <c r="G14" s="57" t="s">
        <v>27</v>
      </c>
      <c r="H14" s="58"/>
      <c r="I14" s="58"/>
      <c r="J14" s="19">
        <f>SUM(J3:J12)</f>
        <v>2697.8140000000003</v>
      </c>
      <c r="L14" s="20">
        <f>SUM(L3:L12)</f>
        <v>2465.3209999999999</v>
      </c>
      <c r="O14" s="20">
        <f>SUM(O3:O12)</f>
        <v>4284.2159999999994</v>
      </c>
    </row>
    <row r="15" spans="1:15" ht="16.5" thickTop="1" x14ac:dyDescent="0.25">
      <c r="E15" s="22" t="s">
        <v>29</v>
      </c>
      <c r="G15" s="57" t="s">
        <v>30</v>
      </c>
      <c r="H15" s="58"/>
      <c r="I15" s="58"/>
      <c r="J15" s="23">
        <f>J3</f>
        <v>1618.25</v>
      </c>
      <c r="K15" s="24"/>
      <c r="L15" s="25"/>
      <c r="O15" s="21" t="s">
        <v>28</v>
      </c>
    </row>
    <row r="16" spans="1:15" ht="15.75" x14ac:dyDescent="0.25">
      <c r="E16" s="22" t="s">
        <v>32</v>
      </c>
      <c r="G16" s="57" t="s">
        <v>33</v>
      </c>
      <c r="H16" s="58"/>
      <c r="I16" s="58"/>
      <c r="J16" s="27">
        <f>J14-J15</f>
        <v>1079.5640000000003</v>
      </c>
      <c r="K16" s="24"/>
      <c r="L16" s="25"/>
      <c r="O16" s="26" t="s">
        <v>31</v>
      </c>
    </row>
    <row r="17" spans="5:15" ht="15.75" thickBot="1" x14ac:dyDescent="0.3">
      <c r="O17" s="28" t="s">
        <v>34</v>
      </c>
    </row>
    <row r="18" spans="5:15" ht="15.75" thickTop="1" x14ac:dyDescent="0.25">
      <c r="E18" s="59" t="s">
        <v>35</v>
      </c>
      <c r="F18" s="62" t="s">
        <v>36</v>
      </c>
      <c r="G18" s="63"/>
      <c r="H18" s="64"/>
      <c r="I18" s="65" t="s">
        <v>37</v>
      </c>
      <c r="J18" s="65"/>
      <c r="K18" s="65"/>
      <c r="L18" s="65"/>
      <c r="M18" s="29" t="s">
        <v>8</v>
      </c>
    </row>
    <row r="19" spans="5:15" ht="22.5" x14ac:dyDescent="0.25">
      <c r="E19" s="60"/>
      <c r="F19" s="30" t="s">
        <v>38</v>
      </c>
      <c r="G19" s="30" t="s">
        <v>39</v>
      </c>
      <c r="H19" s="30" t="s">
        <v>40</v>
      </c>
      <c r="I19" s="31" t="s">
        <v>41</v>
      </c>
      <c r="J19" s="32" t="s">
        <v>42</v>
      </c>
      <c r="K19" s="32" t="s">
        <v>43</v>
      </c>
      <c r="L19" s="33" t="s">
        <v>44</v>
      </c>
      <c r="M19" s="34" t="s">
        <v>45</v>
      </c>
    </row>
    <row r="20" spans="5:15" x14ac:dyDescent="0.25">
      <c r="E20" s="61"/>
      <c r="F20" s="30" t="s">
        <v>46</v>
      </c>
      <c r="G20" s="30" t="s">
        <v>46</v>
      </c>
      <c r="H20" s="30" t="s">
        <v>46</v>
      </c>
      <c r="I20" s="35" t="s">
        <v>47</v>
      </c>
      <c r="J20" s="35" t="s">
        <v>47</v>
      </c>
      <c r="K20" s="35" t="s">
        <v>48</v>
      </c>
      <c r="L20" s="36" t="s">
        <v>49</v>
      </c>
      <c r="M20" s="37" t="s">
        <v>50</v>
      </c>
    </row>
    <row r="21" spans="5:15" ht="15.75" x14ac:dyDescent="0.25">
      <c r="E21" s="38" t="s">
        <v>51</v>
      </c>
      <c r="F21" s="39">
        <v>342.10300000000001</v>
      </c>
      <c r="G21" s="39">
        <v>95.503</v>
      </c>
      <c r="H21" s="39">
        <v>271.33499999999998</v>
      </c>
      <c r="I21" s="40">
        <v>-1.43</v>
      </c>
      <c r="J21" s="40">
        <v>-1.72</v>
      </c>
      <c r="K21" s="39">
        <v>136.35</v>
      </c>
      <c r="L21" s="39"/>
      <c r="M21" s="39">
        <f>SUM(F21:H21)</f>
        <v>708.94100000000003</v>
      </c>
    </row>
    <row r="22" spans="5:15" ht="15.75" x14ac:dyDescent="0.25">
      <c r="E22" s="41" t="s">
        <v>52</v>
      </c>
      <c r="F22" s="42">
        <v>342.10300000000001</v>
      </c>
      <c r="G22" s="42">
        <v>95.503</v>
      </c>
      <c r="H22" s="42">
        <v>271.33499999999998</v>
      </c>
      <c r="I22" s="42">
        <v>17.3</v>
      </c>
      <c r="J22" s="42">
        <v>-22.26</v>
      </c>
      <c r="K22" s="43">
        <v>256.88</v>
      </c>
      <c r="L22" s="44">
        <f>K22*0.03937</f>
        <v>10.1133656</v>
      </c>
      <c r="M22" s="42">
        <f>SUM(F22:H22)</f>
        <v>708.94100000000003</v>
      </c>
    </row>
    <row r="23" spans="5:15" ht="15.75" x14ac:dyDescent="0.25">
      <c r="E23" s="41" t="s">
        <v>53</v>
      </c>
      <c r="F23" s="42">
        <v>342.10300000000001</v>
      </c>
      <c r="G23" s="42">
        <v>95.503</v>
      </c>
      <c r="H23" s="42">
        <v>0</v>
      </c>
      <c r="I23" s="42">
        <v>-0.2</v>
      </c>
      <c r="J23" s="42">
        <v>6.31</v>
      </c>
      <c r="K23" s="43">
        <v>125.2</v>
      </c>
      <c r="L23" s="44">
        <f>K23*0.03937</f>
        <v>4.9291240000000007</v>
      </c>
      <c r="M23" s="42">
        <f>SUM(F23:H23)</f>
        <v>437.60599999999999</v>
      </c>
    </row>
  </sheetData>
  <mergeCells count="12">
    <mergeCell ref="G14:I14"/>
    <mergeCell ref="G15:I15"/>
    <mergeCell ref="G16:I16"/>
    <mergeCell ref="E18:E20"/>
    <mergeCell ref="F18:H18"/>
    <mergeCell ref="I18:L18"/>
    <mergeCell ref="A1:H1"/>
    <mergeCell ref="I1:J1"/>
    <mergeCell ref="K1:L1"/>
    <mergeCell ref="N1:O1"/>
    <mergeCell ref="A2:C2"/>
    <mergeCell ref="F2:H2"/>
  </mergeCells>
  <pageMargins left="0.5" right="0.5" top="0.75" bottom="0.75" header="0.3" footer="0.3"/>
  <pageSetup paperSize="3" scale="83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opLeftCell="D1" zoomScaleNormal="100" workbookViewId="0">
      <selection activeCell="P36" sqref="P36"/>
    </sheetView>
  </sheetViews>
  <sheetFormatPr defaultRowHeight="15" x14ac:dyDescent="0.25"/>
  <cols>
    <col min="1" max="3" width="6.7109375" customWidth="1"/>
    <col min="4" max="4" width="13.5703125" bestFit="1" customWidth="1"/>
    <col min="5" max="5" width="80.7109375" customWidth="1"/>
    <col min="6" max="8" width="10.7109375" customWidth="1"/>
    <col min="9" max="11" width="12.7109375" customWidth="1"/>
    <col min="12" max="12" width="15.7109375" customWidth="1"/>
    <col min="13" max="13" width="15.5703125" bestFit="1" customWidth="1"/>
    <col min="14" max="14" width="12.7109375" customWidth="1"/>
    <col min="15" max="15" width="15.7109375" customWidth="1"/>
    <col min="16" max="16" width="12.7109375" customWidth="1"/>
  </cols>
  <sheetData>
    <row r="1" spans="1:15" x14ac:dyDescent="0.25">
      <c r="A1" s="52" t="s">
        <v>60</v>
      </c>
      <c r="B1" s="52"/>
      <c r="C1" s="52"/>
      <c r="D1" s="52"/>
      <c r="E1" s="52"/>
      <c r="F1" s="52"/>
      <c r="G1" s="52"/>
      <c r="H1" s="52"/>
      <c r="I1" s="53" t="s">
        <v>0</v>
      </c>
      <c r="J1" s="53"/>
      <c r="K1" s="53" t="s">
        <v>1</v>
      </c>
      <c r="L1" s="53"/>
      <c r="N1" s="53" t="s">
        <v>2</v>
      </c>
      <c r="O1" s="53"/>
    </row>
    <row r="2" spans="1:15" x14ac:dyDescent="0.25">
      <c r="A2" s="54" t="s">
        <v>3</v>
      </c>
      <c r="B2" s="55"/>
      <c r="C2" s="55"/>
      <c r="D2" s="1" t="s">
        <v>4</v>
      </c>
      <c r="E2" s="1" t="s">
        <v>5</v>
      </c>
      <c r="F2" s="56" t="s">
        <v>6</v>
      </c>
      <c r="G2" s="56"/>
      <c r="H2" s="56"/>
      <c r="I2" s="2" t="s">
        <v>7</v>
      </c>
      <c r="J2" s="2" t="s">
        <v>8</v>
      </c>
      <c r="K2" s="2" t="s">
        <v>7</v>
      </c>
      <c r="L2" s="2" t="s">
        <v>8</v>
      </c>
      <c r="N2" s="2" t="s">
        <v>7</v>
      </c>
      <c r="O2" s="2" t="s">
        <v>8</v>
      </c>
    </row>
    <row r="3" spans="1:15" x14ac:dyDescent="0.25">
      <c r="A3" s="3">
        <v>1</v>
      </c>
      <c r="B3" s="3"/>
      <c r="C3" s="3"/>
      <c r="D3" s="3" t="s">
        <v>65</v>
      </c>
      <c r="E3" s="4" t="s">
        <v>66</v>
      </c>
      <c r="F3" s="3">
        <v>1</v>
      </c>
      <c r="G3" s="3"/>
      <c r="H3" s="3"/>
      <c r="I3" s="5"/>
      <c r="J3" s="6">
        <f>SUM(I4:I5)</f>
        <v>1618.25</v>
      </c>
      <c r="K3" s="5"/>
      <c r="L3" s="7">
        <f>SUM(K4:K5)</f>
        <v>1618.25</v>
      </c>
      <c r="N3" s="5"/>
      <c r="O3" s="7">
        <f>N4+N5</f>
        <v>3475.99</v>
      </c>
    </row>
    <row r="4" spans="1:15" x14ac:dyDescent="0.25">
      <c r="A4" s="8"/>
      <c r="B4" s="9">
        <v>1.1000000000000001</v>
      </c>
      <c r="C4" s="9"/>
      <c r="D4" s="9" t="s">
        <v>9</v>
      </c>
      <c r="E4" s="10" t="s">
        <v>10</v>
      </c>
      <c r="F4" s="9"/>
      <c r="G4" s="9">
        <v>1</v>
      </c>
      <c r="H4" s="9"/>
      <c r="I4" s="11">
        <v>1618.25</v>
      </c>
      <c r="J4" s="6"/>
      <c r="K4" s="11">
        <v>1618.25</v>
      </c>
      <c r="L4" s="7"/>
      <c r="N4" s="11">
        <v>3279</v>
      </c>
      <c r="O4" s="7"/>
    </row>
    <row r="5" spans="1:15" x14ac:dyDescent="0.25">
      <c r="A5" s="8"/>
      <c r="B5" s="9">
        <v>1.2</v>
      </c>
      <c r="C5" s="9"/>
      <c r="D5" s="9" t="s">
        <v>11</v>
      </c>
      <c r="E5" s="10" t="s">
        <v>12</v>
      </c>
      <c r="F5" s="9"/>
      <c r="G5" s="9">
        <v>1</v>
      </c>
      <c r="H5" s="9"/>
      <c r="I5" s="11">
        <v>0</v>
      </c>
      <c r="J5" s="6"/>
      <c r="K5" s="11">
        <v>0</v>
      </c>
      <c r="L5" s="7"/>
      <c r="N5" s="11">
        <v>196.99</v>
      </c>
      <c r="O5" s="7"/>
    </row>
    <row r="6" spans="1:15" x14ac:dyDescent="0.25">
      <c r="A6" s="3">
        <v>2</v>
      </c>
      <c r="B6" s="3"/>
      <c r="C6" s="3"/>
      <c r="D6" s="3" t="s">
        <v>63</v>
      </c>
      <c r="E6" s="4" t="s">
        <v>64</v>
      </c>
      <c r="F6" s="3">
        <v>1</v>
      </c>
      <c r="G6" s="3"/>
      <c r="H6" s="3"/>
      <c r="I6" s="12">
        <f>SUM(I7:I12)</f>
        <v>204.69499999999999</v>
      </c>
      <c r="J6" s="6">
        <f>I6</f>
        <v>204.69499999999999</v>
      </c>
      <c r="K6" s="12">
        <f>SUM(K7:K12)</f>
        <v>164.44499999999999</v>
      </c>
      <c r="L6" s="7">
        <f>K6</f>
        <v>164.44499999999999</v>
      </c>
      <c r="N6" s="12">
        <f>SUM(N7:N12)</f>
        <v>204.69499999999999</v>
      </c>
      <c r="O6" s="7">
        <f>N6</f>
        <v>204.69499999999999</v>
      </c>
    </row>
    <row r="7" spans="1:15" ht="16.5" x14ac:dyDescent="0.25">
      <c r="A7" s="13"/>
      <c r="B7" s="9">
        <v>2.1</v>
      </c>
      <c r="C7" s="9"/>
      <c r="D7" s="16" t="s">
        <v>18</v>
      </c>
      <c r="E7" s="16" t="s">
        <v>19</v>
      </c>
      <c r="F7" s="9"/>
      <c r="G7" s="9">
        <v>1</v>
      </c>
      <c r="H7" s="9"/>
      <c r="I7" s="11">
        <v>151.83000000000001</v>
      </c>
      <c r="J7" s="6"/>
      <c r="K7" s="11">
        <v>111.58</v>
      </c>
      <c r="L7" s="7"/>
      <c r="N7" s="11">
        <v>151.83000000000001</v>
      </c>
      <c r="O7" s="7"/>
    </row>
    <row r="8" spans="1:15" ht="16.5" x14ac:dyDescent="0.25">
      <c r="A8" s="13"/>
      <c r="B8" s="9">
        <v>2.2000000000000002</v>
      </c>
      <c r="C8" s="9"/>
      <c r="D8" s="17" t="s">
        <v>20</v>
      </c>
      <c r="E8" s="16" t="s">
        <v>21</v>
      </c>
      <c r="F8" s="9"/>
      <c r="G8" s="9">
        <v>4</v>
      </c>
      <c r="H8" s="9"/>
      <c r="I8" s="11">
        <v>19.725000000000001</v>
      </c>
      <c r="J8" s="6"/>
      <c r="K8" s="11">
        <v>19.725000000000001</v>
      </c>
      <c r="L8" s="7"/>
      <c r="N8" s="11">
        <v>19.725000000000001</v>
      </c>
      <c r="O8" s="7"/>
    </row>
    <row r="9" spans="1:15" ht="17.25" x14ac:dyDescent="0.25">
      <c r="A9" s="13"/>
      <c r="B9" s="9">
        <v>2.2999999999999998</v>
      </c>
      <c r="C9" s="9"/>
      <c r="D9" s="9" t="s">
        <v>14</v>
      </c>
      <c r="E9" s="14" t="s">
        <v>15</v>
      </c>
      <c r="F9" s="9"/>
      <c r="G9" s="9">
        <v>4</v>
      </c>
      <c r="H9" s="9"/>
      <c r="I9" s="11">
        <v>12.7</v>
      </c>
      <c r="J9" s="6"/>
      <c r="K9" s="11">
        <v>12.7</v>
      </c>
      <c r="L9" s="7"/>
      <c r="N9" s="11">
        <v>12.7</v>
      </c>
      <c r="O9" s="7"/>
    </row>
    <row r="10" spans="1:15" x14ac:dyDescent="0.25">
      <c r="A10" s="13"/>
      <c r="B10" s="9">
        <v>2.4</v>
      </c>
      <c r="C10" s="9"/>
      <c r="D10" s="9" t="s">
        <v>61</v>
      </c>
      <c r="E10" s="10" t="s">
        <v>62</v>
      </c>
      <c r="F10" s="9"/>
      <c r="G10" s="9">
        <v>1</v>
      </c>
      <c r="H10" s="9"/>
      <c r="I10" s="15">
        <v>2.25</v>
      </c>
      <c r="J10" s="6"/>
      <c r="K10" s="15">
        <v>2.25</v>
      </c>
      <c r="L10" s="7"/>
      <c r="N10" s="15">
        <v>2.25</v>
      </c>
      <c r="O10" s="7"/>
    </row>
    <row r="11" spans="1:15" ht="17.25" x14ac:dyDescent="0.25">
      <c r="A11" s="13"/>
      <c r="B11" s="9">
        <v>2.5</v>
      </c>
      <c r="C11" s="9"/>
      <c r="D11" s="9"/>
      <c r="E11" s="14" t="s">
        <v>16</v>
      </c>
      <c r="F11" s="9"/>
      <c r="G11" s="9">
        <v>1</v>
      </c>
      <c r="H11" s="9"/>
      <c r="I11" s="11">
        <v>17.29</v>
      </c>
      <c r="J11" s="6"/>
      <c r="K11" s="11">
        <v>17.29</v>
      </c>
      <c r="L11" s="7"/>
      <c r="N11" s="11">
        <v>17.29</v>
      </c>
      <c r="O11" s="7"/>
    </row>
    <row r="12" spans="1:15" x14ac:dyDescent="0.25">
      <c r="A12" s="13"/>
      <c r="B12" s="9">
        <v>2.6</v>
      </c>
      <c r="C12" s="9"/>
      <c r="D12" s="9"/>
      <c r="E12" s="10" t="s">
        <v>17</v>
      </c>
      <c r="F12" s="9"/>
      <c r="G12" s="9">
        <v>1</v>
      </c>
      <c r="H12" s="9"/>
      <c r="I12" s="11">
        <v>0.9</v>
      </c>
      <c r="J12" s="6"/>
      <c r="K12" s="11">
        <v>0.9</v>
      </c>
      <c r="L12" s="7"/>
      <c r="N12" s="11">
        <v>0.9</v>
      </c>
      <c r="O12" s="7"/>
    </row>
    <row r="13" spans="1:15" x14ac:dyDescent="0.25">
      <c r="A13" s="3">
        <v>4</v>
      </c>
      <c r="B13" s="3"/>
      <c r="C13" s="3"/>
      <c r="D13" s="3" t="s">
        <v>67</v>
      </c>
      <c r="E13" s="4" t="s">
        <v>68</v>
      </c>
      <c r="F13" s="3">
        <v>1</v>
      </c>
      <c r="G13" s="3"/>
      <c r="H13" s="3"/>
      <c r="I13" s="5"/>
      <c r="J13" s="6">
        <f>M23</f>
        <v>865.20230000000004</v>
      </c>
      <c r="K13" s="5"/>
      <c r="L13" s="7">
        <f>M24</f>
        <v>865.19799999999998</v>
      </c>
      <c r="N13" s="12">
        <f>M25</f>
        <v>591.34299999999996</v>
      </c>
      <c r="O13" s="7">
        <f>N13</f>
        <v>591.34299999999996</v>
      </c>
    </row>
    <row r="14" spans="1:15" x14ac:dyDescent="0.25">
      <c r="A14" s="3">
        <v>5</v>
      </c>
      <c r="B14" s="3"/>
      <c r="C14" s="3"/>
      <c r="D14" s="3" t="s">
        <v>69</v>
      </c>
      <c r="E14" s="4" t="s">
        <v>70</v>
      </c>
      <c r="F14" s="3">
        <v>1</v>
      </c>
      <c r="G14" s="3"/>
      <c r="H14" s="3"/>
      <c r="I14" s="5"/>
      <c r="J14" s="6">
        <v>5.86</v>
      </c>
      <c r="K14" s="5"/>
      <c r="L14" s="7">
        <v>5.86</v>
      </c>
      <c r="N14" s="12">
        <v>5.86</v>
      </c>
      <c r="O14" s="7">
        <v>5.86</v>
      </c>
    </row>
    <row r="15" spans="1:15" ht="15.75" thickBot="1" x14ac:dyDescent="0.3"/>
    <row r="16" spans="1:15" ht="17.25" thickTop="1" thickBot="1" x14ac:dyDescent="0.3">
      <c r="E16" s="18" t="s">
        <v>26</v>
      </c>
      <c r="G16" s="57" t="s">
        <v>27</v>
      </c>
      <c r="H16" s="58"/>
      <c r="I16" s="58"/>
      <c r="J16" s="19">
        <f>SUM(J3:J14)</f>
        <v>2694.0073000000002</v>
      </c>
      <c r="L16" s="20">
        <f>SUM(L3:L14)</f>
        <v>2653.7530000000002</v>
      </c>
      <c r="O16" s="20">
        <f>SUM(O3:O14)</f>
        <v>4277.8879999999999</v>
      </c>
    </row>
    <row r="17" spans="5:15" ht="16.5" thickTop="1" x14ac:dyDescent="0.25">
      <c r="E17" s="22" t="s">
        <v>29</v>
      </c>
      <c r="G17" s="57" t="s">
        <v>30</v>
      </c>
      <c r="H17" s="58"/>
      <c r="I17" s="58"/>
      <c r="J17" s="23">
        <f>J3</f>
        <v>1618.25</v>
      </c>
      <c r="K17" s="24"/>
      <c r="L17" s="25"/>
      <c r="O17" s="21" t="s">
        <v>28</v>
      </c>
    </row>
    <row r="18" spans="5:15" ht="15.75" x14ac:dyDescent="0.25">
      <c r="E18" s="22" t="s">
        <v>32</v>
      </c>
      <c r="G18" s="57" t="s">
        <v>33</v>
      </c>
      <c r="H18" s="58"/>
      <c r="I18" s="58"/>
      <c r="J18" s="27">
        <f>J16-J17</f>
        <v>1075.7573000000002</v>
      </c>
      <c r="K18" s="24"/>
      <c r="L18" s="25"/>
      <c r="O18" s="26" t="s">
        <v>31</v>
      </c>
    </row>
    <row r="19" spans="5:15" ht="15.75" thickBot="1" x14ac:dyDescent="0.3">
      <c r="O19" s="28" t="s">
        <v>34</v>
      </c>
    </row>
    <row r="20" spans="5:15" ht="15.75" thickTop="1" x14ac:dyDescent="0.25">
      <c r="E20" s="59" t="s">
        <v>35</v>
      </c>
      <c r="F20" s="62" t="s">
        <v>36</v>
      </c>
      <c r="G20" s="63"/>
      <c r="H20" s="64"/>
      <c r="I20" s="65" t="s">
        <v>37</v>
      </c>
      <c r="J20" s="65"/>
      <c r="K20" s="65"/>
      <c r="L20" s="65"/>
      <c r="M20" s="29" t="s">
        <v>8</v>
      </c>
    </row>
    <row r="21" spans="5:15" ht="22.5" x14ac:dyDescent="0.25">
      <c r="E21" s="60"/>
      <c r="F21" s="30" t="s">
        <v>38</v>
      </c>
      <c r="G21" s="30" t="s">
        <v>39</v>
      </c>
      <c r="H21" s="30" t="s">
        <v>40</v>
      </c>
      <c r="I21" s="31" t="s">
        <v>41</v>
      </c>
      <c r="J21" s="32" t="s">
        <v>42</v>
      </c>
      <c r="K21" s="32" t="s">
        <v>43</v>
      </c>
      <c r="L21" s="33" t="s">
        <v>44</v>
      </c>
      <c r="M21" s="34" t="s">
        <v>45</v>
      </c>
    </row>
    <row r="22" spans="5:15" x14ac:dyDescent="0.25">
      <c r="E22" s="61"/>
      <c r="F22" s="30" t="s">
        <v>46</v>
      </c>
      <c r="G22" s="30" t="s">
        <v>46</v>
      </c>
      <c r="H22" s="30" t="s">
        <v>46</v>
      </c>
      <c r="I22" s="35" t="s">
        <v>47</v>
      </c>
      <c r="J22" s="35" t="s">
        <v>47</v>
      </c>
      <c r="K22" s="35" t="s">
        <v>48</v>
      </c>
      <c r="L22" s="36" t="s">
        <v>49</v>
      </c>
      <c r="M22" s="37" t="s">
        <v>50</v>
      </c>
    </row>
    <row r="23" spans="5:15" ht="15.75" x14ac:dyDescent="0.25">
      <c r="E23" s="38" t="s">
        <v>51</v>
      </c>
      <c r="F23" s="39">
        <v>495.84429999999998</v>
      </c>
      <c r="G23" s="39">
        <v>95.503</v>
      </c>
      <c r="H23" s="39">
        <v>273.85500000000002</v>
      </c>
      <c r="I23" s="40">
        <v>-1.0900000000000001</v>
      </c>
      <c r="J23" s="40">
        <v>0.89</v>
      </c>
      <c r="K23" s="39">
        <v>200.22</v>
      </c>
      <c r="L23" s="39"/>
      <c r="M23" s="39">
        <f>SUM(F23:H23)</f>
        <v>865.20230000000004</v>
      </c>
    </row>
    <row r="24" spans="5:15" ht="15.75" x14ac:dyDescent="0.25">
      <c r="E24" s="41" t="s">
        <v>52</v>
      </c>
      <c r="F24" s="42">
        <v>495.84</v>
      </c>
      <c r="G24" s="42">
        <v>95.503</v>
      </c>
      <c r="H24" s="42">
        <v>273.85500000000002</v>
      </c>
      <c r="I24" s="42">
        <v>1.64</v>
      </c>
      <c r="J24" s="42">
        <v>2.48</v>
      </c>
      <c r="K24" s="43">
        <v>221.98</v>
      </c>
      <c r="L24" s="44">
        <f>K24*0.03937</f>
        <v>8.7393526000000001</v>
      </c>
      <c r="M24" s="42">
        <f>SUM(F24:H24)</f>
        <v>865.19799999999998</v>
      </c>
    </row>
    <row r="25" spans="5:15" ht="15.75" x14ac:dyDescent="0.25">
      <c r="E25" s="41" t="s">
        <v>53</v>
      </c>
      <c r="F25" s="42">
        <v>495.84</v>
      </c>
      <c r="G25" s="42">
        <v>95.503</v>
      </c>
      <c r="H25" s="42">
        <v>0</v>
      </c>
      <c r="I25" s="42">
        <v>1.89</v>
      </c>
      <c r="J25" s="42">
        <v>0.54</v>
      </c>
      <c r="K25" s="43">
        <v>164.86</v>
      </c>
      <c r="L25" s="44">
        <f>K25*0.03937</f>
        <v>6.4905382000000005</v>
      </c>
      <c r="M25" s="42">
        <f>SUM(F25:H25)</f>
        <v>591.34299999999996</v>
      </c>
    </row>
  </sheetData>
  <mergeCells count="12">
    <mergeCell ref="A1:H1"/>
    <mergeCell ref="I1:J1"/>
    <mergeCell ref="K1:L1"/>
    <mergeCell ref="N1:O1"/>
    <mergeCell ref="A2:C2"/>
    <mergeCell ref="F2:H2"/>
    <mergeCell ref="G16:I16"/>
    <mergeCell ref="G17:I17"/>
    <mergeCell ref="G18:I18"/>
    <mergeCell ref="E20:E22"/>
    <mergeCell ref="F20:H20"/>
    <mergeCell ref="I20:L20"/>
  </mergeCells>
  <pageMargins left="0.7" right="0.7" top="0.75" bottom="0.75" header="0.3" footer="0.3"/>
  <pageSetup paperSize="3" scale="81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opLeftCell="B1" workbookViewId="0">
      <selection activeCell="P34" sqref="P34"/>
    </sheetView>
  </sheetViews>
  <sheetFormatPr defaultRowHeight="15" x14ac:dyDescent="0.25"/>
  <cols>
    <col min="1" max="3" width="6.7109375" customWidth="1"/>
    <col min="4" max="4" width="13.5703125" bestFit="1" customWidth="1"/>
    <col min="5" max="5" width="80.7109375" customWidth="1"/>
    <col min="6" max="8" width="10.7109375" customWidth="1"/>
    <col min="9" max="11" width="12.7109375" customWidth="1"/>
    <col min="12" max="12" width="15.7109375" customWidth="1"/>
    <col min="13" max="13" width="15.5703125" bestFit="1" customWidth="1"/>
    <col min="14" max="14" width="12.7109375" customWidth="1"/>
    <col min="15" max="15" width="15.7109375" customWidth="1"/>
    <col min="16" max="16" width="12.7109375" customWidth="1"/>
  </cols>
  <sheetData>
    <row r="1" spans="1:15" x14ac:dyDescent="0.25">
      <c r="A1" s="52" t="s">
        <v>54</v>
      </c>
      <c r="B1" s="52"/>
      <c r="C1" s="52"/>
      <c r="D1" s="52"/>
      <c r="E1" s="52"/>
      <c r="F1" s="52"/>
      <c r="G1" s="52"/>
      <c r="H1" s="52"/>
      <c r="I1" s="53" t="s">
        <v>0</v>
      </c>
      <c r="J1" s="53"/>
      <c r="K1" s="53" t="s">
        <v>1</v>
      </c>
      <c r="L1" s="53"/>
      <c r="N1" s="53" t="s">
        <v>2</v>
      </c>
      <c r="O1" s="53"/>
    </row>
    <row r="2" spans="1:15" x14ac:dyDescent="0.25">
      <c r="A2" s="54" t="s">
        <v>3</v>
      </c>
      <c r="B2" s="55"/>
      <c r="C2" s="55"/>
      <c r="D2" s="1" t="s">
        <v>4</v>
      </c>
      <c r="E2" s="1" t="s">
        <v>5</v>
      </c>
      <c r="F2" s="56" t="s">
        <v>6</v>
      </c>
      <c r="G2" s="56"/>
      <c r="H2" s="56"/>
      <c r="I2" s="2" t="s">
        <v>7</v>
      </c>
      <c r="J2" s="2" t="s">
        <v>8</v>
      </c>
      <c r="K2" s="2" t="s">
        <v>7</v>
      </c>
      <c r="L2" s="2" t="s">
        <v>8</v>
      </c>
      <c r="N2" s="2" t="s">
        <v>7</v>
      </c>
      <c r="O2" s="2" t="s">
        <v>8</v>
      </c>
    </row>
    <row r="3" spans="1:15" x14ac:dyDescent="0.25">
      <c r="A3" s="3">
        <v>1</v>
      </c>
      <c r="B3" s="3"/>
      <c r="C3" s="3"/>
      <c r="D3" s="3" t="s">
        <v>55</v>
      </c>
      <c r="E3" s="4" t="s">
        <v>56</v>
      </c>
      <c r="F3" s="3">
        <v>1</v>
      </c>
      <c r="G3" s="3"/>
      <c r="H3" s="3"/>
      <c r="I3" s="5"/>
      <c r="J3" s="6">
        <f>I4</f>
        <v>1618.25</v>
      </c>
      <c r="K3" s="5"/>
      <c r="L3" s="7">
        <f>K4</f>
        <v>1618.25</v>
      </c>
      <c r="N3" s="5"/>
      <c r="O3" s="7">
        <f>N4+N5</f>
        <v>3475.99</v>
      </c>
    </row>
    <row r="4" spans="1:15" x14ac:dyDescent="0.25">
      <c r="A4" s="8"/>
      <c r="B4" s="9">
        <v>1.1000000000000001</v>
      </c>
      <c r="C4" s="9"/>
      <c r="D4" s="9" t="s">
        <v>9</v>
      </c>
      <c r="E4" s="10" t="s">
        <v>10</v>
      </c>
      <c r="F4" s="9"/>
      <c r="G4" s="9">
        <v>1</v>
      </c>
      <c r="H4" s="9"/>
      <c r="I4" s="11">
        <v>1618.25</v>
      </c>
      <c r="J4" s="6"/>
      <c r="K4" s="11">
        <v>1618.25</v>
      </c>
      <c r="L4" s="7"/>
      <c r="N4" s="11">
        <v>3279</v>
      </c>
      <c r="O4" s="7"/>
    </row>
    <row r="5" spans="1:15" x14ac:dyDescent="0.25">
      <c r="A5" s="8"/>
      <c r="B5" s="9">
        <v>1.2</v>
      </c>
      <c r="C5" s="9"/>
      <c r="D5" s="9" t="s">
        <v>11</v>
      </c>
      <c r="E5" s="10" t="s">
        <v>12</v>
      </c>
      <c r="F5" s="9"/>
      <c r="G5" s="9">
        <v>1</v>
      </c>
      <c r="H5" s="9"/>
      <c r="I5" s="11">
        <v>0</v>
      </c>
      <c r="J5" s="6"/>
      <c r="K5" s="11">
        <v>0</v>
      </c>
      <c r="L5" s="7"/>
      <c r="N5" s="11">
        <v>196.99</v>
      </c>
      <c r="O5" s="7"/>
    </row>
    <row r="6" spans="1:15" x14ac:dyDescent="0.25">
      <c r="A6" s="3">
        <v>2</v>
      </c>
      <c r="B6" s="3"/>
      <c r="C6" s="3"/>
      <c r="D6" s="3" t="s">
        <v>57</v>
      </c>
      <c r="E6" s="4" t="s">
        <v>58</v>
      </c>
      <c r="F6" s="3">
        <v>1</v>
      </c>
      <c r="G6" s="3"/>
      <c r="H6" s="3"/>
      <c r="I6" s="12">
        <f>SUM(I7:I10)</f>
        <v>363.51</v>
      </c>
      <c r="J6" s="6">
        <f>I6</f>
        <v>363.51</v>
      </c>
      <c r="K6" s="12">
        <f>SUM(K7:K10)</f>
        <v>130.80000000000001</v>
      </c>
      <c r="L6" s="7">
        <f>K6</f>
        <v>130.80000000000001</v>
      </c>
      <c r="N6" s="12">
        <f>SUM(N7:N10)</f>
        <v>363.51</v>
      </c>
      <c r="O6" s="7">
        <f>N6</f>
        <v>363.51</v>
      </c>
    </row>
    <row r="7" spans="1:15" x14ac:dyDescent="0.25">
      <c r="A7" s="13"/>
      <c r="B7" s="9">
        <v>2.1</v>
      </c>
      <c r="C7" s="9"/>
      <c r="D7" s="45" t="s">
        <v>59</v>
      </c>
      <c r="E7" s="10" t="s">
        <v>13</v>
      </c>
      <c r="F7" s="9"/>
      <c r="G7" s="9">
        <v>1</v>
      </c>
      <c r="H7" s="9"/>
      <c r="I7" s="11">
        <v>339.24</v>
      </c>
      <c r="J7" s="6"/>
      <c r="K7" s="11">
        <v>106.53</v>
      </c>
      <c r="L7" s="7"/>
      <c r="N7" s="11">
        <v>339.24</v>
      </c>
      <c r="O7" s="7"/>
    </row>
    <row r="8" spans="1:15" ht="17.25" x14ac:dyDescent="0.25">
      <c r="A8" s="13"/>
      <c r="B8" s="9">
        <v>2.2000000000000002</v>
      </c>
      <c r="C8" s="9"/>
      <c r="D8" s="9" t="s">
        <v>14</v>
      </c>
      <c r="E8" s="14" t="s">
        <v>15</v>
      </c>
      <c r="F8" s="9"/>
      <c r="G8" s="9">
        <v>4</v>
      </c>
      <c r="H8" s="9"/>
      <c r="I8" s="11">
        <v>12.01</v>
      </c>
      <c r="J8" s="6"/>
      <c r="K8" s="11">
        <v>12.01</v>
      </c>
      <c r="L8" s="7"/>
      <c r="N8" s="11">
        <v>12.01</v>
      </c>
      <c r="O8" s="7"/>
    </row>
    <row r="9" spans="1:15" ht="17.25" x14ac:dyDescent="0.25">
      <c r="A9" s="13"/>
      <c r="B9" s="9">
        <v>2.2999999999999998</v>
      </c>
      <c r="C9" s="9"/>
      <c r="D9" s="9"/>
      <c r="E9" s="14" t="s">
        <v>16</v>
      </c>
      <c r="F9" s="9"/>
      <c r="G9" s="9">
        <v>1</v>
      </c>
      <c r="H9" s="9"/>
      <c r="I9" s="15">
        <v>11.76</v>
      </c>
      <c r="J9" s="6"/>
      <c r="K9" s="15">
        <v>11.76</v>
      </c>
      <c r="L9" s="7"/>
      <c r="N9" s="15">
        <v>11.76</v>
      </c>
      <c r="O9" s="7"/>
    </row>
    <row r="10" spans="1:15" ht="17.25" x14ac:dyDescent="0.25">
      <c r="A10" s="13"/>
      <c r="B10" s="9">
        <v>2.4</v>
      </c>
      <c r="C10" s="9"/>
      <c r="D10" s="9"/>
      <c r="E10" s="14" t="s">
        <v>17</v>
      </c>
      <c r="F10" s="9"/>
      <c r="G10" s="9">
        <v>1</v>
      </c>
      <c r="H10" s="9"/>
      <c r="I10" s="11">
        <v>0.5</v>
      </c>
      <c r="J10" s="6"/>
      <c r="K10" s="11">
        <v>0.5</v>
      </c>
      <c r="L10" s="7"/>
      <c r="N10" s="11">
        <v>0.5</v>
      </c>
      <c r="O10" s="7"/>
    </row>
    <row r="11" spans="1:15" x14ac:dyDescent="0.25">
      <c r="A11" s="3">
        <v>3</v>
      </c>
      <c r="B11" s="3"/>
      <c r="C11" s="3"/>
      <c r="D11" s="3" t="s">
        <v>22</v>
      </c>
      <c r="E11" s="4" t="s">
        <v>23</v>
      </c>
      <c r="F11" s="3">
        <v>1</v>
      </c>
      <c r="G11" s="3"/>
      <c r="H11" s="3"/>
      <c r="I11" s="5"/>
      <c r="J11" s="6">
        <f>M21</f>
        <v>699.01700000000005</v>
      </c>
      <c r="K11" s="5"/>
      <c r="L11" s="7">
        <f>M22</f>
        <v>699.01700000000005</v>
      </c>
      <c r="N11" s="12">
        <f>M23</f>
        <v>425.16199999999998</v>
      </c>
      <c r="O11" s="7">
        <f>N11</f>
        <v>425.16199999999998</v>
      </c>
    </row>
    <row r="12" spans="1:15" x14ac:dyDescent="0.25">
      <c r="A12" s="3">
        <v>4</v>
      </c>
      <c r="B12" s="3"/>
      <c r="C12" s="3"/>
      <c r="D12" s="3" t="s">
        <v>24</v>
      </c>
      <c r="E12" s="4" t="s">
        <v>25</v>
      </c>
      <c r="F12" s="3">
        <v>1</v>
      </c>
      <c r="G12" s="3"/>
      <c r="H12" s="3"/>
      <c r="I12" s="5"/>
      <c r="J12" s="6">
        <v>6.96</v>
      </c>
      <c r="K12" s="5"/>
      <c r="L12" s="7">
        <v>6.96</v>
      </c>
      <c r="N12" s="12">
        <v>6.96</v>
      </c>
      <c r="O12" s="7">
        <v>6.96</v>
      </c>
    </row>
    <row r="13" spans="1:15" ht="15.75" thickBot="1" x14ac:dyDescent="0.3"/>
    <row r="14" spans="1:15" ht="17.25" thickTop="1" thickBot="1" x14ac:dyDescent="0.3">
      <c r="E14" s="18" t="s">
        <v>26</v>
      </c>
      <c r="G14" s="57" t="s">
        <v>27</v>
      </c>
      <c r="H14" s="58"/>
      <c r="I14" s="58"/>
      <c r="J14" s="19">
        <f>SUM(J3:J12)</f>
        <v>2687.7370000000001</v>
      </c>
      <c r="L14" s="20">
        <f>SUM(L3:L12)</f>
        <v>2455.027</v>
      </c>
      <c r="O14" s="20">
        <f>SUM(O3:O12)</f>
        <v>4271.6220000000003</v>
      </c>
    </row>
    <row r="15" spans="1:15" ht="16.5" thickTop="1" x14ac:dyDescent="0.25">
      <c r="E15" s="22" t="s">
        <v>29</v>
      </c>
      <c r="G15" s="57" t="s">
        <v>30</v>
      </c>
      <c r="H15" s="58"/>
      <c r="I15" s="58"/>
      <c r="J15" s="23">
        <f>J3</f>
        <v>1618.25</v>
      </c>
      <c r="K15" s="24"/>
      <c r="L15" s="25"/>
      <c r="O15" s="21" t="s">
        <v>28</v>
      </c>
    </row>
    <row r="16" spans="1:15" ht="15.75" x14ac:dyDescent="0.25">
      <c r="E16" s="22" t="s">
        <v>32</v>
      </c>
      <c r="G16" s="57" t="s">
        <v>33</v>
      </c>
      <c r="H16" s="58"/>
      <c r="I16" s="58"/>
      <c r="J16" s="27">
        <f>J14-J15</f>
        <v>1069.4870000000001</v>
      </c>
      <c r="K16" s="24"/>
      <c r="L16" s="25"/>
      <c r="O16" s="26" t="s">
        <v>31</v>
      </c>
    </row>
    <row r="17" spans="5:15" ht="15.75" thickBot="1" x14ac:dyDescent="0.3">
      <c r="O17" s="28" t="s">
        <v>34</v>
      </c>
    </row>
    <row r="18" spans="5:15" ht="15.75" thickTop="1" x14ac:dyDescent="0.25">
      <c r="E18" s="59" t="s">
        <v>35</v>
      </c>
      <c r="F18" s="62" t="s">
        <v>36</v>
      </c>
      <c r="G18" s="63"/>
      <c r="H18" s="64"/>
      <c r="I18" s="65" t="s">
        <v>37</v>
      </c>
      <c r="J18" s="65"/>
      <c r="K18" s="65"/>
      <c r="L18" s="65"/>
      <c r="M18" s="29" t="s">
        <v>8</v>
      </c>
    </row>
    <row r="19" spans="5:15" ht="22.5" x14ac:dyDescent="0.25">
      <c r="E19" s="60"/>
      <c r="F19" s="30" t="s">
        <v>38</v>
      </c>
      <c r="G19" s="30" t="s">
        <v>39</v>
      </c>
      <c r="H19" s="30" t="s">
        <v>40</v>
      </c>
      <c r="I19" s="31" t="s">
        <v>41</v>
      </c>
      <c r="J19" s="32" t="s">
        <v>42</v>
      </c>
      <c r="K19" s="32" t="s">
        <v>43</v>
      </c>
      <c r="L19" s="33" t="s">
        <v>44</v>
      </c>
      <c r="M19" s="34" t="s">
        <v>45</v>
      </c>
    </row>
    <row r="20" spans="5:15" x14ac:dyDescent="0.25">
      <c r="E20" s="61"/>
      <c r="F20" s="30" t="s">
        <v>46</v>
      </c>
      <c r="G20" s="30" t="s">
        <v>46</v>
      </c>
      <c r="H20" s="30" t="s">
        <v>46</v>
      </c>
      <c r="I20" s="35" t="s">
        <v>47</v>
      </c>
      <c r="J20" s="35" t="s">
        <v>47</v>
      </c>
      <c r="K20" s="35" t="s">
        <v>48</v>
      </c>
      <c r="L20" s="36" t="s">
        <v>49</v>
      </c>
      <c r="M20" s="37" t="s">
        <v>50</v>
      </c>
    </row>
    <row r="21" spans="5:15" ht="15.75" x14ac:dyDescent="0.25">
      <c r="E21" s="38" t="s">
        <v>51</v>
      </c>
      <c r="F21" s="39">
        <v>329.65899999999999</v>
      </c>
      <c r="G21" s="39">
        <v>95.503</v>
      </c>
      <c r="H21" s="39">
        <v>273.85500000000002</v>
      </c>
      <c r="I21" s="40">
        <v>-0.53</v>
      </c>
      <c r="J21" s="40">
        <v>-0.93</v>
      </c>
      <c r="K21" s="39">
        <v>137.38</v>
      </c>
      <c r="L21" s="39"/>
      <c r="M21" s="39">
        <f>SUM(F21:H21)</f>
        <v>699.01700000000005</v>
      </c>
    </row>
    <row r="22" spans="5:15" ht="15.75" x14ac:dyDescent="0.25">
      <c r="E22" s="41" t="s">
        <v>52</v>
      </c>
      <c r="F22" s="42">
        <v>329.65899999999999</v>
      </c>
      <c r="G22" s="42">
        <v>95.503</v>
      </c>
      <c r="H22" s="42">
        <v>273.85500000000002</v>
      </c>
      <c r="I22" s="42">
        <v>-23.94</v>
      </c>
      <c r="J22" s="42">
        <v>17.91</v>
      </c>
      <c r="K22" s="43">
        <v>258.72000000000003</v>
      </c>
      <c r="L22" s="44">
        <f>K22*0.03937</f>
        <v>10.185806400000002</v>
      </c>
      <c r="M22" s="42">
        <f>SUM(F22:H22)</f>
        <v>699.01700000000005</v>
      </c>
    </row>
    <row r="23" spans="5:15" ht="15.75" x14ac:dyDescent="0.25">
      <c r="E23" s="41" t="s">
        <v>53</v>
      </c>
      <c r="F23" s="42">
        <v>329.65899999999999</v>
      </c>
      <c r="G23" s="42">
        <v>95.503</v>
      </c>
      <c r="H23" s="42">
        <v>0</v>
      </c>
      <c r="I23" s="42">
        <v>-0.2</v>
      </c>
      <c r="J23" s="42">
        <v>6.31</v>
      </c>
      <c r="K23" s="43">
        <v>125.2</v>
      </c>
      <c r="L23" s="44">
        <f>K23*0.03937</f>
        <v>4.9291240000000007</v>
      </c>
      <c r="M23" s="42">
        <f>SUM(F23:H23)</f>
        <v>425.16199999999998</v>
      </c>
    </row>
  </sheetData>
  <mergeCells count="12">
    <mergeCell ref="A1:H1"/>
    <mergeCell ref="I1:J1"/>
    <mergeCell ref="K1:L1"/>
    <mergeCell ref="N1:O1"/>
    <mergeCell ref="A2:C2"/>
    <mergeCell ref="F2:H2"/>
    <mergeCell ref="G14:I14"/>
    <mergeCell ref="G15:I15"/>
    <mergeCell ref="G16:I16"/>
    <mergeCell ref="E18:E20"/>
    <mergeCell ref="F18:H18"/>
    <mergeCell ref="I18:L18"/>
  </mergeCells>
  <pageMargins left="0.5" right="0.5" top="0.75" bottom="0.75" header="0.3" footer="0.3"/>
  <pageSetup paperSize="3" scale="83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workbookViewId="0">
      <selection activeCell="E37" sqref="E37"/>
    </sheetView>
  </sheetViews>
  <sheetFormatPr defaultRowHeight="15" x14ac:dyDescent="0.25"/>
  <cols>
    <col min="1" max="3" width="6.7109375" customWidth="1"/>
    <col min="4" max="4" width="13.5703125" bestFit="1" customWidth="1"/>
    <col min="5" max="5" width="80.7109375" customWidth="1"/>
    <col min="6" max="8" width="10.7109375" customWidth="1"/>
    <col min="9" max="11" width="12.7109375" customWidth="1"/>
    <col min="12" max="12" width="15.7109375" customWidth="1"/>
    <col min="13" max="13" width="15.5703125" bestFit="1" customWidth="1"/>
    <col min="14" max="14" width="12.7109375" customWidth="1"/>
    <col min="15" max="15" width="15.7109375" customWidth="1"/>
    <col min="16" max="16" width="12.7109375" customWidth="1"/>
  </cols>
  <sheetData>
    <row r="1" spans="1:15" x14ac:dyDescent="0.25">
      <c r="A1" s="52" t="s">
        <v>80</v>
      </c>
      <c r="B1" s="52"/>
      <c r="C1" s="52"/>
      <c r="D1" s="52"/>
      <c r="E1" s="52"/>
      <c r="F1" s="52"/>
      <c r="G1" s="52"/>
      <c r="H1" s="52"/>
      <c r="I1" s="53" t="s">
        <v>0</v>
      </c>
      <c r="J1" s="53"/>
      <c r="K1" s="53" t="s">
        <v>1</v>
      </c>
      <c r="L1" s="53"/>
      <c r="N1" s="53" t="s">
        <v>2</v>
      </c>
      <c r="O1" s="53"/>
    </row>
    <row r="2" spans="1:15" x14ac:dyDescent="0.25">
      <c r="A2" s="54" t="s">
        <v>3</v>
      </c>
      <c r="B2" s="55"/>
      <c r="C2" s="55"/>
      <c r="D2" s="48" t="s">
        <v>4</v>
      </c>
      <c r="E2" s="48" t="s">
        <v>5</v>
      </c>
      <c r="F2" s="56" t="s">
        <v>6</v>
      </c>
      <c r="G2" s="56"/>
      <c r="H2" s="56"/>
      <c r="I2" s="49" t="s">
        <v>7</v>
      </c>
      <c r="J2" s="49" t="s">
        <v>8</v>
      </c>
      <c r="K2" s="49" t="s">
        <v>7</v>
      </c>
      <c r="L2" s="49" t="s">
        <v>8</v>
      </c>
      <c r="N2" s="49" t="s">
        <v>7</v>
      </c>
      <c r="O2" s="49" t="s">
        <v>8</v>
      </c>
    </row>
    <row r="3" spans="1:15" x14ac:dyDescent="0.25">
      <c r="A3" s="3">
        <v>1</v>
      </c>
      <c r="B3" s="3"/>
      <c r="C3" s="3"/>
      <c r="D3" s="3" t="s">
        <v>81</v>
      </c>
      <c r="E3" s="4" t="s">
        <v>82</v>
      </c>
      <c r="F3" s="3">
        <v>1</v>
      </c>
      <c r="G3" s="3"/>
      <c r="H3" s="3"/>
      <c r="I3" s="5"/>
      <c r="J3" s="6">
        <f>I4</f>
        <v>1618.31</v>
      </c>
      <c r="K3" s="5"/>
      <c r="L3" s="7">
        <f>K4</f>
        <v>1618.25</v>
      </c>
      <c r="N3" s="5"/>
      <c r="O3" s="7">
        <f>N4+N5</f>
        <v>3475.99</v>
      </c>
    </row>
    <row r="4" spans="1:15" x14ac:dyDescent="0.25">
      <c r="A4" s="8"/>
      <c r="B4" s="9">
        <v>1.1000000000000001</v>
      </c>
      <c r="C4" s="9"/>
      <c r="D4" s="9" t="s">
        <v>9</v>
      </c>
      <c r="E4" s="10" t="s">
        <v>10</v>
      </c>
      <c r="F4" s="9"/>
      <c r="G4" s="9">
        <v>1</v>
      </c>
      <c r="H4" s="9"/>
      <c r="I4" s="11">
        <v>1618.31</v>
      </c>
      <c r="J4" s="6"/>
      <c r="K4" s="11">
        <v>1618.25</v>
      </c>
      <c r="L4" s="7"/>
      <c r="N4" s="11">
        <v>3279</v>
      </c>
      <c r="O4" s="7"/>
    </row>
    <row r="5" spans="1:15" x14ac:dyDescent="0.25">
      <c r="A5" s="8"/>
      <c r="B5" s="9">
        <v>1.2</v>
      </c>
      <c r="C5" s="9"/>
      <c r="D5" s="9" t="s">
        <v>11</v>
      </c>
      <c r="E5" s="10" t="s">
        <v>12</v>
      </c>
      <c r="F5" s="9"/>
      <c r="G5" s="9">
        <v>1</v>
      </c>
      <c r="H5" s="9"/>
      <c r="I5" s="11">
        <v>0</v>
      </c>
      <c r="J5" s="6"/>
      <c r="K5" s="11">
        <v>0</v>
      </c>
      <c r="L5" s="7"/>
      <c r="N5" s="11">
        <v>196.99</v>
      </c>
      <c r="O5" s="7"/>
    </row>
    <row r="6" spans="1:15" x14ac:dyDescent="0.25">
      <c r="A6" s="3">
        <v>2</v>
      </c>
      <c r="B6" s="3"/>
      <c r="C6" s="3"/>
      <c r="D6" s="3" t="s">
        <v>83</v>
      </c>
      <c r="E6" s="4" t="s">
        <v>84</v>
      </c>
      <c r="F6" s="3">
        <v>1</v>
      </c>
      <c r="G6" s="3"/>
      <c r="H6" s="3"/>
      <c r="I6" s="12">
        <f>SUM(I7:I10)</f>
        <v>363.23</v>
      </c>
      <c r="J6" s="6">
        <f>I6</f>
        <v>363.23</v>
      </c>
      <c r="K6" s="12">
        <f>SUM(K7:K10)</f>
        <v>130.04000000000002</v>
      </c>
      <c r="L6" s="7">
        <f>K6</f>
        <v>130.04000000000002</v>
      </c>
      <c r="N6" s="12">
        <f>SUM(N7:N10)</f>
        <v>363.23</v>
      </c>
      <c r="O6" s="7">
        <f>N6</f>
        <v>363.23</v>
      </c>
    </row>
    <row r="7" spans="1:15" x14ac:dyDescent="0.25">
      <c r="A7" s="13"/>
      <c r="B7" s="9">
        <v>2.1</v>
      </c>
      <c r="C7" s="9"/>
      <c r="D7" s="45" t="s">
        <v>85</v>
      </c>
      <c r="E7" s="10" t="s">
        <v>13</v>
      </c>
      <c r="F7" s="9"/>
      <c r="G7" s="9">
        <v>1</v>
      </c>
      <c r="H7" s="9"/>
      <c r="I7" s="11">
        <v>339.72</v>
      </c>
      <c r="J7" s="6"/>
      <c r="K7" s="11">
        <v>106.53</v>
      </c>
      <c r="L7" s="7"/>
      <c r="N7" s="11">
        <v>339.72</v>
      </c>
      <c r="O7" s="7"/>
    </row>
    <row r="8" spans="1:15" ht="17.25" x14ac:dyDescent="0.25">
      <c r="A8" s="13"/>
      <c r="B8" s="9">
        <v>2.2000000000000002</v>
      </c>
      <c r="C8" s="9"/>
      <c r="D8" s="9" t="s">
        <v>14</v>
      </c>
      <c r="E8" s="14" t="s">
        <v>15</v>
      </c>
      <c r="F8" s="9"/>
      <c r="G8" s="9">
        <v>4</v>
      </c>
      <c r="H8" s="9"/>
      <c r="I8" s="11">
        <v>12.01</v>
      </c>
      <c r="J8" s="6"/>
      <c r="K8" s="11">
        <v>12.01</v>
      </c>
      <c r="L8" s="7"/>
      <c r="N8" s="11">
        <v>12.01</v>
      </c>
      <c r="O8" s="7"/>
    </row>
    <row r="9" spans="1:15" ht="17.25" x14ac:dyDescent="0.25">
      <c r="A9" s="13"/>
      <c r="B9" s="9">
        <v>2.2999999999999998</v>
      </c>
      <c r="C9" s="9"/>
      <c r="D9" s="9"/>
      <c r="E9" s="14" t="s">
        <v>16</v>
      </c>
      <c r="F9" s="9"/>
      <c r="G9" s="9">
        <v>1</v>
      </c>
      <c r="H9" s="9"/>
      <c r="I9" s="11">
        <v>11</v>
      </c>
      <c r="J9" s="6"/>
      <c r="K9" s="11">
        <v>11</v>
      </c>
      <c r="L9" s="7"/>
      <c r="N9" s="11">
        <v>11</v>
      </c>
      <c r="O9" s="7"/>
    </row>
    <row r="10" spans="1:15" ht="17.25" x14ac:dyDescent="0.25">
      <c r="A10" s="13"/>
      <c r="B10" s="9">
        <v>2.4</v>
      </c>
      <c r="C10" s="9"/>
      <c r="D10" s="9"/>
      <c r="E10" s="14" t="s">
        <v>17</v>
      </c>
      <c r="F10" s="9"/>
      <c r="G10" s="9">
        <v>1</v>
      </c>
      <c r="H10" s="9"/>
      <c r="I10" s="11">
        <v>0.5</v>
      </c>
      <c r="J10" s="6"/>
      <c r="K10" s="11">
        <v>0.5</v>
      </c>
      <c r="L10" s="7"/>
      <c r="N10" s="11">
        <v>0.5</v>
      </c>
      <c r="O10" s="7"/>
    </row>
    <row r="11" spans="1:15" x14ac:dyDescent="0.25">
      <c r="A11" s="3">
        <v>3</v>
      </c>
      <c r="B11" s="3"/>
      <c r="C11" s="3"/>
      <c r="D11" s="3" t="s">
        <v>86</v>
      </c>
      <c r="E11" s="4" t="s">
        <v>87</v>
      </c>
      <c r="F11" s="3">
        <v>1</v>
      </c>
      <c r="G11" s="3"/>
      <c r="H11" s="3"/>
      <c r="I11" s="12">
        <f>SUM(I12:I15)</f>
        <v>206.07999999999998</v>
      </c>
      <c r="J11" s="6">
        <f>I11</f>
        <v>206.07999999999998</v>
      </c>
      <c r="K11" s="12">
        <f>SUM(K12:K15)</f>
        <v>78.94</v>
      </c>
      <c r="L11" s="7">
        <f>K11</f>
        <v>78.94</v>
      </c>
      <c r="N11" s="12">
        <f>SUM(N12:N15)</f>
        <v>78.94</v>
      </c>
      <c r="O11" s="7">
        <f>N11</f>
        <v>78.94</v>
      </c>
    </row>
    <row r="12" spans="1:15" x14ac:dyDescent="0.25">
      <c r="A12" s="13"/>
      <c r="B12" s="9">
        <v>3.1</v>
      </c>
      <c r="C12" s="9"/>
      <c r="D12" s="45" t="s">
        <v>88</v>
      </c>
      <c r="E12" s="10" t="s">
        <v>89</v>
      </c>
      <c r="F12" s="9"/>
      <c r="G12" s="9">
        <v>1</v>
      </c>
      <c r="H12" s="9"/>
      <c r="I12" s="11">
        <v>189.44</v>
      </c>
      <c r="J12" s="6"/>
      <c r="K12" s="11">
        <v>64.8</v>
      </c>
      <c r="L12" s="7"/>
      <c r="N12" s="11">
        <v>64.8</v>
      </c>
      <c r="O12" s="7"/>
    </row>
    <row r="13" spans="1:15" ht="17.25" x14ac:dyDescent="0.25">
      <c r="A13" s="13"/>
      <c r="B13" s="9">
        <v>3.2</v>
      </c>
      <c r="C13" s="9"/>
      <c r="D13" s="9" t="s">
        <v>14</v>
      </c>
      <c r="E13" s="14" t="s">
        <v>15</v>
      </c>
      <c r="F13" s="9"/>
      <c r="G13" s="9">
        <v>2</v>
      </c>
      <c r="H13" s="9"/>
      <c r="I13" s="11">
        <v>6.14</v>
      </c>
      <c r="J13" s="6"/>
      <c r="K13" s="11">
        <v>6.14</v>
      </c>
      <c r="L13" s="7"/>
      <c r="N13" s="11">
        <v>6.14</v>
      </c>
      <c r="O13" s="7"/>
    </row>
    <row r="14" spans="1:15" ht="17.25" x14ac:dyDescent="0.25">
      <c r="A14" s="13"/>
      <c r="B14" s="9">
        <v>3.3</v>
      </c>
      <c r="C14" s="9"/>
      <c r="D14" s="9"/>
      <c r="E14" s="14" t="s">
        <v>16</v>
      </c>
      <c r="F14" s="9"/>
      <c r="G14" s="9">
        <v>1</v>
      </c>
      <c r="H14" s="9"/>
      <c r="I14" s="11">
        <v>10</v>
      </c>
      <c r="J14" s="6"/>
      <c r="K14" s="11">
        <v>7.28</v>
      </c>
      <c r="L14" s="7"/>
      <c r="N14" s="11">
        <v>7.28</v>
      </c>
      <c r="O14" s="7"/>
    </row>
    <row r="15" spans="1:15" ht="17.25" x14ac:dyDescent="0.25">
      <c r="A15" s="13"/>
      <c r="B15" s="9">
        <v>3.4</v>
      </c>
      <c r="C15" s="9"/>
      <c r="D15" s="9"/>
      <c r="E15" s="14" t="s">
        <v>17</v>
      </c>
      <c r="F15" s="9"/>
      <c r="G15" s="9">
        <v>1</v>
      </c>
      <c r="H15" s="9"/>
      <c r="I15" s="11">
        <v>0.5</v>
      </c>
      <c r="J15" s="6"/>
      <c r="K15" s="11">
        <v>0.72</v>
      </c>
      <c r="L15" s="7"/>
      <c r="N15" s="11">
        <v>0.72</v>
      </c>
      <c r="O15" s="7"/>
    </row>
    <row r="16" spans="1:15" x14ac:dyDescent="0.25">
      <c r="A16" s="3">
        <v>4</v>
      </c>
      <c r="B16" s="3"/>
      <c r="C16" s="3"/>
      <c r="D16" s="3" t="s">
        <v>22</v>
      </c>
      <c r="E16" s="4" t="s">
        <v>23</v>
      </c>
      <c r="F16" s="3">
        <v>1</v>
      </c>
      <c r="G16" s="3"/>
      <c r="H16" s="3"/>
      <c r="I16" s="5"/>
      <c r="J16" s="6">
        <f>M26</f>
        <v>495.28300000000002</v>
      </c>
      <c r="K16" s="5"/>
      <c r="L16" s="7">
        <f>M27</f>
        <v>495.28300000000002</v>
      </c>
      <c r="N16" s="12">
        <f>M28</f>
        <v>224.85300000000001</v>
      </c>
      <c r="O16" s="7">
        <f>N16</f>
        <v>224.85300000000001</v>
      </c>
    </row>
    <row r="17" spans="1:15" x14ac:dyDescent="0.25">
      <c r="A17" s="3">
        <v>5</v>
      </c>
      <c r="B17" s="3"/>
      <c r="C17" s="3"/>
      <c r="D17" s="3" t="s">
        <v>99</v>
      </c>
      <c r="E17" s="4" t="s">
        <v>100</v>
      </c>
      <c r="F17" s="3">
        <v>1</v>
      </c>
      <c r="G17" s="3"/>
      <c r="H17" s="3"/>
      <c r="I17" s="5"/>
      <c r="J17" s="6">
        <v>4.58</v>
      </c>
      <c r="K17" s="5"/>
      <c r="L17" s="7">
        <v>4.58</v>
      </c>
      <c r="N17" s="12">
        <v>4.58</v>
      </c>
      <c r="O17" s="7">
        <f>N17</f>
        <v>4.58</v>
      </c>
    </row>
    <row r="18" spans="1:15" ht="15.75" thickBot="1" x14ac:dyDescent="0.3"/>
    <row r="19" spans="1:15" ht="17.25" thickTop="1" thickBot="1" x14ac:dyDescent="0.3">
      <c r="E19" s="18" t="s">
        <v>101</v>
      </c>
      <c r="G19" s="57" t="s">
        <v>27</v>
      </c>
      <c r="H19" s="58"/>
      <c r="I19" s="58"/>
      <c r="J19" s="19">
        <f>SUM(J3:J17)</f>
        <v>2687.4829999999997</v>
      </c>
      <c r="L19" s="20">
        <f>SUM(L3:L17)</f>
        <v>2327.0929999999998</v>
      </c>
      <c r="O19" s="20">
        <f>SUM(O3:O17)</f>
        <v>4147.5929999999998</v>
      </c>
    </row>
    <row r="20" spans="1:15" ht="16.5" thickTop="1" x14ac:dyDescent="0.25">
      <c r="E20" s="22" t="s">
        <v>102</v>
      </c>
      <c r="G20" s="57" t="s">
        <v>30</v>
      </c>
      <c r="H20" s="58"/>
      <c r="I20" s="58"/>
      <c r="J20" s="23">
        <f>J3</f>
        <v>1618.31</v>
      </c>
      <c r="K20" s="24"/>
      <c r="L20" s="25"/>
      <c r="O20" s="21" t="s">
        <v>28</v>
      </c>
    </row>
    <row r="21" spans="1:15" ht="15.75" x14ac:dyDescent="0.25">
      <c r="E21" s="22" t="s">
        <v>103</v>
      </c>
      <c r="G21" s="57" t="s">
        <v>33</v>
      </c>
      <c r="H21" s="58"/>
      <c r="I21" s="58"/>
      <c r="J21" s="27">
        <f>J19-J20</f>
        <v>1069.1729999999998</v>
      </c>
      <c r="K21" s="24"/>
      <c r="L21" s="25"/>
      <c r="O21" s="26" t="s">
        <v>31</v>
      </c>
    </row>
    <row r="22" spans="1:15" ht="15.75" thickBot="1" x14ac:dyDescent="0.3">
      <c r="O22" s="28" t="s">
        <v>34</v>
      </c>
    </row>
    <row r="23" spans="1:15" ht="15.75" thickTop="1" x14ac:dyDescent="0.25">
      <c r="E23" s="59" t="s">
        <v>35</v>
      </c>
      <c r="F23" s="62" t="s">
        <v>36</v>
      </c>
      <c r="G23" s="63"/>
      <c r="H23" s="64"/>
      <c r="I23" s="65" t="s">
        <v>37</v>
      </c>
      <c r="J23" s="65"/>
      <c r="K23" s="65"/>
      <c r="L23" s="65"/>
      <c r="M23" s="29" t="s">
        <v>8</v>
      </c>
    </row>
    <row r="24" spans="1:15" ht="22.5" x14ac:dyDescent="0.25">
      <c r="E24" s="60"/>
      <c r="F24" s="30" t="s">
        <v>38</v>
      </c>
      <c r="G24" s="30" t="s">
        <v>39</v>
      </c>
      <c r="H24" s="30" t="s">
        <v>40</v>
      </c>
      <c r="I24" s="31" t="s">
        <v>41</v>
      </c>
      <c r="J24" s="32" t="s">
        <v>42</v>
      </c>
      <c r="K24" s="32" t="s">
        <v>43</v>
      </c>
      <c r="L24" s="33" t="s">
        <v>44</v>
      </c>
      <c r="M24" s="34" t="s">
        <v>45</v>
      </c>
    </row>
    <row r="25" spans="1:15" x14ac:dyDescent="0.25">
      <c r="E25" s="61"/>
      <c r="F25" s="30" t="s">
        <v>46</v>
      </c>
      <c r="G25" s="30" t="s">
        <v>46</v>
      </c>
      <c r="H25" s="30" t="s">
        <v>46</v>
      </c>
      <c r="I25" s="35" t="s">
        <v>47</v>
      </c>
      <c r="J25" s="35" t="s">
        <v>47</v>
      </c>
      <c r="K25" s="35" t="s">
        <v>48</v>
      </c>
      <c r="L25" s="36" t="s">
        <v>49</v>
      </c>
      <c r="M25" s="37" t="s">
        <v>50</v>
      </c>
    </row>
    <row r="26" spans="1:15" ht="15.75" x14ac:dyDescent="0.25">
      <c r="E26" s="38" t="s">
        <v>51</v>
      </c>
      <c r="F26" s="39">
        <v>129.35</v>
      </c>
      <c r="G26" s="39">
        <v>95.503</v>
      </c>
      <c r="H26" s="39">
        <v>270.43</v>
      </c>
      <c r="I26" s="40">
        <v>1.25</v>
      </c>
      <c r="J26" s="40">
        <v>2.94</v>
      </c>
      <c r="K26" s="39">
        <v>79.83</v>
      </c>
      <c r="L26" s="39"/>
      <c r="M26" s="39">
        <f>SUM(F26:H26)</f>
        <v>495.28300000000002</v>
      </c>
    </row>
    <row r="27" spans="1:15" ht="15.75" x14ac:dyDescent="0.25">
      <c r="E27" s="41" t="s">
        <v>52</v>
      </c>
      <c r="F27" s="42">
        <v>129.35</v>
      </c>
      <c r="G27" s="42">
        <v>95.503</v>
      </c>
      <c r="H27" s="42">
        <v>270.43</v>
      </c>
      <c r="I27" s="42">
        <v>-23.94</v>
      </c>
      <c r="J27" s="42">
        <v>17.91</v>
      </c>
      <c r="K27" s="43">
        <v>258.72000000000003</v>
      </c>
      <c r="L27" s="44">
        <f>K27*0.03937</f>
        <v>10.185806400000002</v>
      </c>
      <c r="M27" s="42">
        <f>SUM(F27:H27)</f>
        <v>495.28300000000002</v>
      </c>
    </row>
    <row r="28" spans="1:15" ht="15.75" x14ac:dyDescent="0.25">
      <c r="E28" s="41" t="s">
        <v>53</v>
      </c>
      <c r="F28" s="42">
        <v>129.35</v>
      </c>
      <c r="G28" s="42">
        <v>95.503</v>
      </c>
      <c r="H28" s="42">
        <v>0</v>
      </c>
      <c r="I28" s="42">
        <v>-0.2</v>
      </c>
      <c r="J28" s="42">
        <v>6.31</v>
      </c>
      <c r="K28" s="43">
        <v>125.2</v>
      </c>
      <c r="L28" s="44">
        <f>K28*0.03937</f>
        <v>4.9291240000000007</v>
      </c>
      <c r="M28" s="42">
        <f>SUM(F28:H28)</f>
        <v>224.85300000000001</v>
      </c>
    </row>
  </sheetData>
  <mergeCells count="12">
    <mergeCell ref="A1:H1"/>
    <mergeCell ref="I1:J1"/>
    <mergeCell ref="K1:L1"/>
    <mergeCell ref="N1:O1"/>
    <mergeCell ref="A2:C2"/>
    <mergeCell ref="F2:H2"/>
    <mergeCell ref="G19:I19"/>
    <mergeCell ref="G20:I20"/>
    <mergeCell ref="G21:I21"/>
    <mergeCell ref="E23:E25"/>
    <mergeCell ref="F23:H23"/>
    <mergeCell ref="I23:L23"/>
  </mergeCells>
  <pageMargins left="0.5" right="0.5" top="0.75" bottom="0.75" header="0.3" footer="0.3"/>
  <pageSetup paperSize="3" scale="83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F26" sqref="F26:H28"/>
    </sheetView>
  </sheetViews>
  <sheetFormatPr defaultRowHeight="15" x14ac:dyDescent="0.25"/>
  <cols>
    <col min="1" max="3" width="6.7109375" customWidth="1"/>
    <col min="4" max="4" width="13.5703125" bestFit="1" customWidth="1"/>
    <col min="5" max="5" width="80.7109375" customWidth="1"/>
    <col min="6" max="8" width="10.7109375" customWidth="1"/>
    <col min="9" max="11" width="12.7109375" customWidth="1"/>
    <col min="12" max="12" width="15.7109375" customWidth="1"/>
    <col min="13" max="13" width="15.5703125" bestFit="1" customWidth="1"/>
    <col min="14" max="14" width="12.7109375" customWidth="1"/>
    <col min="15" max="15" width="15.7109375" customWidth="1"/>
    <col min="16" max="16" width="12.7109375" customWidth="1"/>
  </cols>
  <sheetData>
    <row r="1" spans="1:15" x14ac:dyDescent="0.25">
      <c r="A1" s="52" t="s">
        <v>92</v>
      </c>
      <c r="B1" s="52"/>
      <c r="C1" s="52"/>
      <c r="D1" s="52"/>
      <c r="E1" s="52"/>
      <c r="F1" s="52"/>
      <c r="G1" s="52"/>
      <c r="H1" s="52"/>
      <c r="I1" s="53" t="s">
        <v>0</v>
      </c>
      <c r="J1" s="53"/>
      <c r="K1" s="53" t="s">
        <v>1</v>
      </c>
      <c r="L1" s="53"/>
      <c r="N1" s="53" t="s">
        <v>2</v>
      </c>
      <c r="O1" s="53"/>
    </row>
    <row r="2" spans="1:15" x14ac:dyDescent="0.25">
      <c r="A2" s="54" t="s">
        <v>3</v>
      </c>
      <c r="B2" s="55"/>
      <c r="C2" s="55"/>
      <c r="D2" s="50" t="s">
        <v>4</v>
      </c>
      <c r="E2" s="50" t="s">
        <v>5</v>
      </c>
      <c r="F2" s="56" t="s">
        <v>6</v>
      </c>
      <c r="G2" s="56"/>
      <c r="H2" s="56"/>
      <c r="I2" s="51" t="s">
        <v>7</v>
      </c>
      <c r="J2" s="51" t="s">
        <v>8</v>
      </c>
      <c r="K2" s="51" t="s">
        <v>7</v>
      </c>
      <c r="L2" s="51" t="s">
        <v>8</v>
      </c>
      <c r="N2" s="51" t="s">
        <v>7</v>
      </c>
      <c r="O2" s="51" t="s">
        <v>8</v>
      </c>
    </row>
    <row r="3" spans="1:15" x14ac:dyDescent="0.25">
      <c r="A3" s="3">
        <v>1</v>
      </c>
      <c r="B3" s="3"/>
      <c r="C3" s="3"/>
      <c r="D3" s="3" t="s">
        <v>93</v>
      </c>
      <c r="E3" s="4" t="s">
        <v>94</v>
      </c>
      <c r="F3" s="3">
        <v>1</v>
      </c>
      <c r="G3" s="3"/>
      <c r="H3" s="3"/>
      <c r="I3" s="5"/>
      <c r="J3" s="6">
        <f>I4</f>
        <v>1618.26</v>
      </c>
      <c r="K3" s="5"/>
      <c r="L3" s="7">
        <f>K4</f>
        <v>1618.26</v>
      </c>
      <c r="N3" s="5"/>
      <c r="O3" s="7">
        <f>N4+N5</f>
        <v>3475.99</v>
      </c>
    </row>
    <row r="4" spans="1:15" x14ac:dyDescent="0.25">
      <c r="A4" s="8"/>
      <c r="B4" s="9">
        <v>1.1000000000000001</v>
      </c>
      <c r="C4" s="9"/>
      <c r="D4" s="9" t="s">
        <v>9</v>
      </c>
      <c r="E4" s="10" t="s">
        <v>10</v>
      </c>
      <c r="F4" s="9"/>
      <c r="G4" s="9">
        <v>1</v>
      </c>
      <c r="H4" s="9"/>
      <c r="I4" s="11">
        <v>1618.26</v>
      </c>
      <c r="J4" s="6"/>
      <c r="K4" s="11">
        <v>1618.26</v>
      </c>
      <c r="L4" s="7"/>
      <c r="N4" s="11">
        <v>3279</v>
      </c>
      <c r="O4" s="7"/>
    </row>
    <row r="5" spans="1:15" x14ac:dyDescent="0.25">
      <c r="A5" s="8"/>
      <c r="B5" s="9">
        <v>1.2</v>
      </c>
      <c r="C5" s="9"/>
      <c r="D5" s="9" t="s">
        <v>11</v>
      </c>
      <c r="E5" s="10" t="s">
        <v>12</v>
      </c>
      <c r="F5" s="9"/>
      <c r="G5" s="9">
        <v>1</v>
      </c>
      <c r="H5" s="9"/>
      <c r="I5" s="11">
        <v>0</v>
      </c>
      <c r="J5" s="6"/>
      <c r="K5" s="11">
        <v>0</v>
      </c>
      <c r="L5" s="7"/>
      <c r="N5" s="11">
        <v>196.99</v>
      </c>
      <c r="O5" s="7"/>
    </row>
    <row r="6" spans="1:15" x14ac:dyDescent="0.25">
      <c r="A6" s="3">
        <v>2</v>
      </c>
      <c r="B6" s="3"/>
      <c r="C6" s="3"/>
      <c r="D6" s="3" t="s">
        <v>95</v>
      </c>
      <c r="E6" s="4" t="s">
        <v>96</v>
      </c>
      <c r="F6" s="3">
        <v>1</v>
      </c>
      <c r="G6" s="3"/>
      <c r="H6" s="3"/>
      <c r="I6" s="12">
        <f>SUM(I7:I10)</f>
        <v>363.36</v>
      </c>
      <c r="J6" s="6">
        <f>I6</f>
        <v>363.36</v>
      </c>
      <c r="K6" s="12">
        <f>SUM(K7:K10)</f>
        <v>130.17000000000002</v>
      </c>
      <c r="L6" s="7">
        <f>K6</f>
        <v>130.17000000000002</v>
      </c>
      <c r="N6" s="12">
        <f>SUM(N7:N10)</f>
        <v>363.23</v>
      </c>
      <c r="O6" s="7">
        <f>N6</f>
        <v>363.23</v>
      </c>
    </row>
    <row r="7" spans="1:15" x14ac:dyDescent="0.25">
      <c r="A7" s="13"/>
      <c r="B7" s="9">
        <v>2.1</v>
      </c>
      <c r="C7" s="9"/>
      <c r="D7" s="45" t="s">
        <v>85</v>
      </c>
      <c r="E7" s="10" t="s">
        <v>13</v>
      </c>
      <c r="F7" s="9"/>
      <c r="G7" s="9">
        <v>1</v>
      </c>
      <c r="H7" s="9"/>
      <c r="I7" s="11">
        <v>339.72</v>
      </c>
      <c r="J7" s="6"/>
      <c r="K7" s="11">
        <v>106.53</v>
      </c>
      <c r="L7" s="7"/>
      <c r="N7" s="11">
        <v>339.72</v>
      </c>
      <c r="O7" s="7"/>
    </row>
    <row r="8" spans="1:15" ht="17.25" x14ac:dyDescent="0.25">
      <c r="A8" s="13"/>
      <c r="B8" s="9">
        <v>2.2000000000000002</v>
      </c>
      <c r="C8" s="9"/>
      <c r="D8" s="9" t="s">
        <v>14</v>
      </c>
      <c r="E8" s="14" t="s">
        <v>15</v>
      </c>
      <c r="F8" s="9"/>
      <c r="G8" s="9">
        <v>4</v>
      </c>
      <c r="H8" s="9"/>
      <c r="I8" s="11">
        <v>12.01</v>
      </c>
      <c r="J8" s="6"/>
      <c r="K8" s="11">
        <v>12.01</v>
      </c>
      <c r="L8" s="7"/>
      <c r="N8" s="11">
        <v>12.01</v>
      </c>
      <c r="O8" s="7"/>
    </row>
    <row r="9" spans="1:15" ht="17.25" x14ac:dyDescent="0.25">
      <c r="A9" s="13"/>
      <c r="B9" s="9">
        <v>2.2999999999999998</v>
      </c>
      <c r="C9" s="9"/>
      <c r="D9" s="9"/>
      <c r="E9" s="14" t="s">
        <v>16</v>
      </c>
      <c r="F9" s="9"/>
      <c r="G9" s="9">
        <v>1</v>
      </c>
      <c r="H9" s="9"/>
      <c r="I9" s="11">
        <v>11</v>
      </c>
      <c r="J9" s="6"/>
      <c r="K9" s="11">
        <v>11</v>
      </c>
      <c r="L9" s="7"/>
      <c r="N9" s="11">
        <v>11</v>
      </c>
      <c r="O9" s="7"/>
    </row>
    <row r="10" spans="1:15" ht="17.25" x14ac:dyDescent="0.25">
      <c r="A10" s="13"/>
      <c r="B10" s="9">
        <v>2.4</v>
      </c>
      <c r="C10" s="9"/>
      <c r="D10" s="9"/>
      <c r="E10" s="14" t="s">
        <v>17</v>
      </c>
      <c r="F10" s="9"/>
      <c r="G10" s="9">
        <v>1</v>
      </c>
      <c r="H10" s="9"/>
      <c r="I10" s="11">
        <v>0.63</v>
      </c>
      <c r="J10" s="6"/>
      <c r="K10" s="11">
        <v>0.63</v>
      </c>
      <c r="L10" s="7"/>
      <c r="N10" s="11">
        <v>0.5</v>
      </c>
      <c r="O10" s="7"/>
    </row>
    <row r="11" spans="1:15" x14ac:dyDescent="0.25">
      <c r="A11" s="3">
        <v>3</v>
      </c>
      <c r="B11" s="3"/>
      <c r="C11" s="3"/>
      <c r="D11" s="3" t="s">
        <v>97</v>
      </c>
      <c r="E11" s="4" t="s">
        <v>98</v>
      </c>
      <c r="F11" s="3">
        <v>1</v>
      </c>
      <c r="G11" s="3"/>
      <c r="H11" s="3"/>
      <c r="I11" s="12">
        <f>SUM(I12:I15)</f>
        <v>206.42</v>
      </c>
      <c r="J11" s="6">
        <f>I11</f>
        <v>206.42</v>
      </c>
      <c r="K11" s="12">
        <f>SUM(K12:K15)</f>
        <v>79.62</v>
      </c>
      <c r="L11" s="7">
        <f>K11</f>
        <v>79.62</v>
      </c>
      <c r="N11" s="12">
        <f>SUM(N12:N15)</f>
        <v>207.81</v>
      </c>
      <c r="O11" s="7">
        <f>N11</f>
        <v>207.81</v>
      </c>
    </row>
    <row r="12" spans="1:15" x14ac:dyDescent="0.25">
      <c r="A12" s="13"/>
      <c r="B12" s="9">
        <v>3.1</v>
      </c>
      <c r="C12" s="9"/>
      <c r="D12" s="45" t="s">
        <v>88</v>
      </c>
      <c r="E12" s="10" t="s">
        <v>89</v>
      </c>
      <c r="F12" s="9"/>
      <c r="G12" s="9">
        <v>1</v>
      </c>
      <c r="H12" s="9"/>
      <c r="I12" s="11">
        <v>189.77</v>
      </c>
      <c r="J12" s="6"/>
      <c r="K12" s="11">
        <v>61.58</v>
      </c>
      <c r="L12" s="7"/>
      <c r="N12" s="11">
        <v>189.77</v>
      </c>
      <c r="O12" s="7"/>
    </row>
    <row r="13" spans="1:15" ht="17.25" x14ac:dyDescent="0.25">
      <c r="A13" s="13"/>
      <c r="B13" s="9">
        <v>3.2</v>
      </c>
      <c r="C13" s="9"/>
      <c r="D13" s="9" t="s">
        <v>14</v>
      </c>
      <c r="E13" s="14" t="s">
        <v>15</v>
      </c>
      <c r="F13" s="9"/>
      <c r="G13" s="9">
        <v>2</v>
      </c>
      <c r="H13" s="9"/>
      <c r="I13" s="11">
        <v>6.14</v>
      </c>
      <c r="J13" s="6"/>
      <c r="K13" s="11">
        <v>6.14</v>
      </c>
      <c r="L13" s="7"/>
      <c r="N13" s="11">
        <v>6.14</v>
      </c>
      <c r="O13" s="7"/>
    </row>
    <row r="14" spans="1:15" ht="17.25" x14ac:dyDescent="0.25">
      <c r="A14" s="13"/>
      <c r="B14" s="9">
        <v>3.3</v>
      </c>
      <c r="C14" s="9"/>
      <c r="D14" s="9"/>
      <c r="E14" s="14" t="s">
        <v>16</v>
      </c>
      <c r="F14" s="9"/>
      <c r="G14" s="9">
        <v>1</v>
      </c>
      <c r="H14" s="9"/>
      <c r="I14" s="11">
        <v>10</v>
      </c>
      <c r="J14" s="6"/>
      <c r="K14" s="11">
        <v>11</v>
      </c>
      <c r="L14" s="7"/>
      <c r="N14" s="11">
        <v>11</v>
      </c>
      <c r="O14" s="7"/>
    </row>
    <row r="15" spans="1:15" ht="17.25" x14ac:dyDescent="0.25">
      <c r="A15" s="13"/>
      <c r="B15" s="9">
        <v>3.4</v>
      </c>
      <c r="C15" s="9"/>
      <c r="D15" s="9"/>
      <c r="E15" s="14" t="s">
        <v>17</v>
      </c>
      <c r="F15" s="9"/>
      <c r="G15" s="9">
        <v>1</v>
      </c>
      <c r="H15" s="9"/>
      <c r="I15" s="11">
        <v>0.51</v>
      </c>
      <c r="J15" s="6"/>
      <c r="K15" s="11">
        <v>0.9</v>
      </c>
      <c r="L15" s="7"/>
      <c r="N15" s="11">
        <v>0.9</v>
      </c>
      <c r="O15" s="7"/>
    </row>
    <row r="16" spans="1:15" x14ac:dyDescent="0.25">
      <c r="A16" s="3">
        <v>4</v>
      </c>
      <c r="B16" s="3"/>
      <c r="C16" s="3"/>
      <c r="D16" s="3" t="s">
        <v>22</v>
      </c>
      <c r="E16" s="4" t="s">
        <v>23</v>
      </c>
      <c r="F16" s="3">
        <v>1</v>
      </c>
      <c r="G16" s="3"/>
      <c r="H16" s="3"/>
      <c r="I16" s="5"/>
      <c r="J16" s="6">
        <f>M26</f>
        <v>495.28300000000002</v>
      </c>
      <c r="K16" s="5"/>
      <c r="L16" s="7">
        <f>M27</f>
        <v>495.28300000000002</v>
      </c>
      <c r="N16" s="12">
        <f>M28</f>
        <v>224.85300000000001</v>
      </c>
      <c r="O16" s="7">
        <f>N16</f>
        <v>224.85300000000001</v>
      </c>
    </row>
    <row r="17" spans="1:15" x14ac:dyDescent="0.25">
      <c r="A17" s="3">
        <v>5</v>
      </c>
      <c r="B17" s="3"/>
      <c r="C17" s="3"/>
      <c r="D17" s="3" t="s">
        <v>90</v>
      </c>
      <c r="E17" s="4" t="s">
        <v>91</v>
      </c>
      <c r="F17" s="3">
        <v>1</v>
      </c>
      <c r="G17" s="3"/>
      <c r="H17" s="3"/>
      <c r="I17" s="5"/>
      <c r="J17" s="6">
        <v>4.51</v>
      </c>
      <c r="K17" s="5"/>
      <c r="L17" s="7">
        <v>4.51</v>
      </c>
      <c r="N17" s="12">
        <v>4.51</v>
      </c>
      <c r="O17" s="7">
        <f>N17</f>
        <v>4.51</v>
      </c>
    </row>
    <row r="18" spans="1:15" ht="15.75" thickBot="1" x14ac:dyDescent="0.3"/>
    <row r="19" spans="1:15" ht="17.25" thickTop="1" thickBot="1" x14ac:dyDescent="0.3">
      <c r="E19" s="18" t="s">
        <v>26</v>
      </c>
      <c r="G19" s="57" t="s">
        <v>27</v>
      </c>
      <c r="H19" s="58"/>
      <c r="I19" s="58"/>
      <c r="J19" s="19">
        <f>SUM(J3:J17)</f>
        <v>2687.8330000000001</v>
      </c>
      <c r="L19" s="20">
        <f>SUM(L3:L17)</f>
        <v>2327.8430000000003</v>
      </c>
      <c r="O19" s="20">
        <f>SUM(O3:O17)</f>
        <v>4276.393</v>
      </c>
    </row>
    <row r="20" spans="1:15" ht="16.5" thickTop="1" x14ac:dyDescent="0.25">
      <c r="E20" s="22" t="s">
        <v>29</v>
      </c>
      <c r="G20" s="57" t="s">
        <v>30</v>
      </c>
      <c r="H20" s="58"/>
      <c r="I20" s="58"/>
      <c r="J20" s="23">
        <f>J3</f>
        <v>1618.26</v>
      </c>
      <c r="K20" s="24"/>
      <c r="L20" s="25"/>
      <c r="O20" s="21" t="s">
        <v>28</v>
      </c>
    </row>
    <row r="21" spans="1:15" ht="15.75" x14ac:dyDescent="0.25">
      <c r="E21" s="22" t="s">
        <v>32</v>
      </c>
      <c r="G21" s="57" t="s">
        <v>33</v>
      </c>
      <c r="H21" s="58"/>
      <c r="I21" s="58"/>
      <c r="J21" s="27">
        <f>J19-J20</f>
        <v>1069.5730000000001</v>
      </c>
      <c r="K21" s="24"/>
      <c r="L21" s="25"/>
      <c r="O21" s="26" t="s">
        <v>31</v>
      </c>
    </row>
    <row r="22" spans="1:15" ht="15.75" thickBot="1" x14ac:dyDescent="0.3">
      <c r="O22" s="28" t="s">
        <v>34</v>
      </c>
    </row>
    <row r="23" spans="1:15" ht="15.75" thickTop="1" x14ac:dyDescent="0.25">
      <c r="E23" s="59" t="s">
        <v>35</v>
      </c>
      <c r="F23" s="62" t="s">
        <v>36</v>
      </c>
      <c r="G23" s="63"/>
      <c r="H23" s="64"/>
      <c r="I23" s="65" t="s">
        <v>37</v>
      </c>
      <c r="J23" s="65"/>
      <c r="K23" s="65"/>
      <c r="L23" s="65"/>
      <c r="M23" s="29" t="s">
        <v>8</v>
      </c>
    </row>
    <row r="24" spans="1:15" ht="22.5" x14ac:dyDescent="0.25">
      <c r="E24" s="60"/>
      <c r="F24" s="30" t="s">
        <v>38</v>
      </c>
      <c r="G24" s="30" t="s">
        <v>39</v>
      </c>
      <c r="H24" s="30" t="s">
        <v>40</v>
      </c>
      <c r="I24" s="31" t="s">
        <v>41</v>
      </c>
      <c r="J24" s="32" t="s">
        <v>42</v>
      </c>
      <c r="K24" s="32" t="s">
        <v>43</v>
      </c>
      <c r="L24" s="33" t="s">
        <v>44</v>
      </c>
      <c r="M24" s="34" t="s">
        <v>45</v>
      </c>
    </row>
    <row r="25" spans="1:15" x14ac:dyDescent="0.25">
      <c r="E25" s="61"/>
      <c r="F25" s="30" t="s">
        <v>46</v>
      </c>
      <c r="G25" s="30" t="s">
        <v>46</v>
      </c>
      <c r="H25" s="30" t="s">
        <v>46</v>
      </c>
      <c r="I25" s="35" t="s">
        <v>47</v>
      </c>
      <c r="J25" s="35" t="s">
        <v>47</v>
      </c>
      <c r="K25" s="35" t="s">
        <v>48</v>
      </c>
      <c r="L25" s="36" t="s">
        <v>49</v>
      </c>
      <c r="M25" s="37" t="s">
        <v>50</v>
      </c>
    </row>
    <row r="26" spans="1:15" ht="15.75" x14ac:dyDescent="0.25">
      <c r="E26" s="38" t="s">
        <v>51</v>
      </c>
      <c r="F26" s="39">
        <v>129.35</v>
      </c>
      <c r="G26" s="39">
        <v>95.503</v>
      </c>
      <c r="H26" s="39">
        <v>270.43</v>
      </c>
      <c r="I26" s="40">
        <v>-0.19</v>
      </c>
      <c r="J26" s="40">
        <v>-1.06</v>
      </c>
      <c r="K26" s="39">
        <v>79.42</v>
      </c>
      <c r="L26" s="39"/>
      <c r="M26" s="39">
        <f>SUM(F26:H26)</f>
        <v>495.28300000000002</v>
      </c>
    </row>
    <row r="27" spans="1:15" ht="15.75" x14ac:dyDescent="0.25">
      <c r="E27" s="41" t="s">
        <v>52</v>
      </c>
      <c r="F27" s="42">
        <v>129.35</v>
      </c>
      <c r="G27" s="42">
        <v>95.503</v>
      </c>
      <c r="H27" s="42">
        <v>270.43</v>
      </c>
      <c r="I27" s="42">
        <v>30.93</v>
      </c>
      <c r="J27" s="42">
        <v>5.73</v>
      </c>
      <c r="K27" s="43">
        <v>267.17</v>
      </c>
      <c r="L27" s="44">
        <f>K27*0.03937</f>
        <v>10.5184829</v>
      </c>
      <c r="M27" s="42">
        <f>SUM(F27:H27)</f>
        <v>495.28300000000002</v>
      </c>
    </row>
    <row r="28" spans="1:15" ht="15.75" x14ac:dyDescent="0.25">
      <c r="E28" s="41" t="s">
        <v>53</v>
      </c>
      <c r="F28" s="42">
        <v>129.35</v>
      </c>
      <c r="G28" s="42">
        <v>95.503</v>
      </c>
      <c r="H28" s="42">
        <v>0</v>
      </c>
      <c r="I28" s="42">
        <v>-8.6</v>
      </c>
      <c r="J28" s="42">
        <v>-12.91</v>
      </c>
      <c r="K28" s="43">
        <v>89.42</v>
      </c>
      <c r="L28" s="44">
        <f>K28*0.03937</f>
        <v>3.5204654000000004</v>
      </c>
      <c r="M28" s="42">
        <f>SUM(F28:H28)</f>
        <v>224.85300000000001</v>
      </c>
    </row>
  </sheetData>
  <mergeCells count="12">
    <mergeCell ref="G19:I19"/>
    <mergeCell ref="G20:I20"/>
    <mergeCell ref="G21:I21"/>
    <mergeCell ref="E23:E25"/>
    <mergeCell ref="F23:H23"/>
    <mergeCell ref="I23:L23"/>
    <mergeCell ref="A1:H1"/>
    <mergeCell ref="I1:J1"/>
    <mergeCell ref="K1:L1"/>
    <mergeCell ref="N1:O1"/>
    <mergeCell ref="A2:C2"/>
    <mergeCell ref="F2:H2"/>
  </mergeCells>
  <pageMargins left="0.5" right="0.5" top="0.75" bottom="0.75" header="0.3" footer="0.3"/>
  <pageSetup paperSize="3" scale="83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BSC1-L1</vt:lpstr>
      <vt:lpstr>BSC2-L1</vt:lpstr>
      <vt:lpstr>BSC3-L1</vt:lpstr>
      <vt:lpstr>BSC4-L1</vt:lpstr>
      <vt:lpstr>BSC5-L1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echavez</dc:creator>
  <cp:lastModifiedBy>Eduardo Chavez</cp:lastModifiedBy>
  <cp:lastPrinted>2012-10-16T19:25:59Z</cp:lastPrinted>
  <dcterms:created xsi:type="dcterms:W3CDTF">2010-05-13T18:49:13Z</dcterms:created>
  <dcterms:modified xsi:type="dcterms:W3CDTF">2013-06-11T23:35:00Z</dcterms:modified>
</cp:coreProperties>
</file>